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onny\ClearLedgerAnalytics\Export\Model-Magnificent 7\"/>
    </mc:Choice>
  </mc:AlternateContent>
  <xr:revisionPtr revIDLastSave="0" documentId="8_{DF1DF0CE-C361-4FFD-8BD4-6E1179741480}" xr6:coauthVersionLast="47" xr6:coauthVersionMax="47" xr10:uidLastSave="{00000000-0000-0000-0000-000000000000}"/>
  <bookViews>
    <workbookView xWindow="-108" yWindow="-108" windowWidth="23256" windowHeight="12456" xr2:uid="{20515E94-DD3C-4211-AEAB-A6B57C539EE2}"/>
  </bookViews>
  <sheets>
    <sheet name="PE" sheetId="3" r:id="rId1"/>
    <sheet name="PH" sheetId="2" r:id="rId2"/>
    <sheet name="DOC" sheetId="1" r:id="rId3"/>
  </sheets>
  <definedNames>
    <definedName name="CovMatrixRange" localSheetId="2">OFFSET(#REF!,0,0,ROWS(#REF!),ROWS(#REF!))</definedName>
    <definedName name="CovMatrixRange">OFFSET(#REF!,0,0,ROWS(#REF!),ROWS(#REF!))</definedName>
    <definedName name="Data8_x_axis">OFFSET(#REF!, 0, 0, MAX(1, COUNTA(#REF!)-1), 1)</definedName>
    <definedName name="Data8_y_axis1">OFFSET(#REF!, 0, 0, MAX(1, COUNTA(#REF!)-1), 1)</definedName>
    <definedName name="Data8_y_axis2">OFFSET(#REF!, 0, 0, MAX(1, COUNTA(#REF!)-1), 1)</definedName>
    <definedName name="Data8_y_axis3">OFFSET(#REF!, 0, 0, MAX(1, COUNTA(#REF!)-1), 1)</definedName>
    <definedName name="solver_adj" localSheetId="0" hidden="1">#REF!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hs1" localSheetId="0" hidden="1">#REF!</definedName>
    <definedName name="solver_lhs2" localSheetId="0" hidden="1">#REF!</definedName>
    <definedName name="solver_lhs3" localSheetId="0" hidden="1">#REF!</definedName>
    <definedName name="solver_lhs4" localSheetId="0" hidden="1">PE!#REF!</definedName>
    <definedName name="solver_lhs5" localSheetId="0" hidden="1">PE!#REF!</definedName>
    <definedName name="solver_lin" localSheetId="0" hidden="1">2</definedName>
    <definedName name="solver_mip" localSheetId="0" hidden="1">2147483647</definedName>
    <definedName name="solver_mni" localSheetId="0" hidden="1">90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3</definedName>
    <definedName name="solver_nwt" localSheetId="0" hidden="1">1</definedName>
    <definedName name="solver_opt" localSheetId="0" hidden="1">#REF!</definedName>
    <definedName name="solver_pre" localSheetId="0" hidden="1">0.000001</definedName>
    <definedName name="solver_rbv" localSheetId="0" hidden="1">2</definedName>
    <definedName name="solver_rel1" localSheetId="0" hidden="1">2</definedName>
    <definedName name="solver_rel2" localSheetId="0" hidden="1">1</definedName>
    <definedName name="solver_rel3" localSheetId="0" hidden="1">3</definedName>
    <definedName name="solver_rel4" localSheetId="0" hidden="1">1</definedName>
    <definedName name="solver_rel5" localSheetId="0" hidden="1">1</definedName>
    <definedName name="solver_rhs1" localSheetId="0" hidden="1">1</definedName>
    <definedName name="solver_rhs2" localSheetId="0" hidden="1">#REF!</definedName>
    <definedName name="solver_rhs3" localSheetId="0" hidden="1">#REF!</definedName>
    <definedName name="solver_rhs4" localSheetId="0" hidden="1">PE!#REF!</definedName>
    <definedName name="solver_rhs5" localSheetId="0" hidden="1">20%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90</definedName>
    <definedName name="solver_tim" localSheetId="0" hidden="1">2147483647</definedName>
    <definedName name="solver_tol" localSheetId="0" hidden="1">0.01</definedName>
    <definedName name="solver_typ" localSheetId="0" hidden="1">1</definedName>
    <definedName name="solver_val" localSheetId="0" hidden="1">0</definedName>
    <definedName name="solver_ver" localSheetId="0" hidden="1">3</definedName>
    <definedName name="Stocks" localSheetId="0" hidden="1">PE!#REF!</definedName>
    <definedName name="WeightsRange" localSheetId="2">OFFSET(#REF!,0,0,ROWS(#REF!),1)</definedName>
    <definedName name="WeightsRange">OFFSET(#REF!,0,0,ROWS(#REF!),1)</definedName>
    <definedName name="WeightsRangeMix" localSheetId="2">OFFSET(#REF!,0,0,ROWS(#REF!),1)</definedName>
    <definedName name="WeightsRangeMix">OFFSET(#REF!,0,0,ROWS(#REF!),1)</definedName>
    <definedName name="WeightsRangeSolve" localSheetId="2">OFFSET(#REF!,0,0,ROWS(#REF!),1)</definedName>
    <definedName name="WeightsRangeSolve">OFFSET(#REF!,0,0,ROWS(#REF!),1)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U23" i="3" l="1"/>
  <c r="V23" i="3" s="1"/>
  <c r="U22" i="3"/>
  <c r="V22" i="3" s="1"/>
  <c r="C18" i="3"/>
  <c r="T21" i="3" s="1"/>
  <c r="U16" i="3"/>
  <c r="V16" i="3" s="1"/>
  <c r="U15" i="3"/>
  <c r="V15" i="3" s="1"/>
  <c r="U14" i="3"/>
  <c r="V14" i="3" s="1"/>
  <c r="U11" i="3"/>
  <c r="V11" i="3" s="1"/>
  <c r="P18" i="3"/>
  <c r="O18" i="3"/>
  <c r="N18" i="3"/>
  <c r="M18" i="3"/>
  <c r="L18" i="3"/>
  <c r="I18" i="3"/>
  <c r="G18" i="3"/>
  <c r="F18" i="3"/>
  <c r="S21" i="3" s="1"/>
  <c r="E18" i="3"/>
  <c r="D18" i="3"/>
  <c r="H19" i="2"/>
  <c r="I19" i="2" s="1"/>
  <c r="G19" i="2"/>
  <c r="F19" i="2"/>
  <c r="D19" i="2"/>
  <c r="U18" i="3" l="1"/>
  <c r="V18" i="3" s="1"/>
  <c r="U17" i="3"/>
  <c r="V17" i="3" s="1"/>
  <c r="U21" i="3"/>
  <c r="V21" i="3" s="1"/>
  <c r="U12" i="3" l="1"/>
  <c r="V12" i="3" s="1"/>
  <c r="J18" i="3" l="1"/>
  <c r="U13" i="3"/>
  <c r="V13" i="3" s="1"/>
  <c r="K18" i="3" l="1"/>
</calcChain>
</file>

<file path=xl/sharedStrings.xml><?xml version="1.0" encoding="utf-8"?>
<sst xmlns="http://schemas.openxmlformats.org/spreadsheetml/2006/main" count="200" uniqueCount="161">
  <si>
    <t>ClearLedger Analytics — Portfolio Optimization Summary</t>
  </si>
  <si>
    <t>A simple, confidence-building explanation of how your portfolio is mathematically improved</t>
  </si>
  <si>
    <t>1. Why You’re Receiving This Report</t>
  </si>
  <si>
    <t>This ClearLedger export shows how your portfolio’s return and risk profile changes when its weights are optimized using Modern Portfolio Theory (MPT).</t>
  </si>
  <si>
    <t>ClearLedger does not select stocks or make predictions.</t>
  </si>
  <si>
    <t>It simply takes the positions you already own and determines the most efficient mix of those holdings.</t>
  </si>
  <si>
    <t>This report gives you a transparent view of:</t>
  </si>
  <si>
    <t>•  What you own</t>
  </si>
  <si>
    <t>•  How your current portfolio behaves</t>
  </si>
  <si>
    <t>•  How optimized weights improve return and risk</t>
  </si>
  <si>
    <t>•  The efficiency gain produced by mathematical optimization</t>
  </si>
  <si>
    <t>2. What ClearLedger Actually Does</t>
  </si>
  <si>
    <t>ClearLedger is a quantitative optimization tool.</t>
  </si>
  <si>
    <t>It improves your portfolio by adjusting weights, not by choosing securities.</t>
  </si>
  <si>
    <t>It applies Modern Portfolio Theory to:</t>
  </si>
  <si>
    <t>•  Increase expected return for the same level of risk</t>
  </si>
  <si>
    <t>•  Reduce risk for the same expected return</t>
  </si>
  <si>
    <t>•  Improve both simultaneously</t>
  </si>
  <si>
    <t>ClearLedger does not:</t>
  </si>
  <si>
    <t>•  Pick stocks</t>
  </si>
  <si>
    <t>•  Predict winners</t>
  </si>
  <si>
    <t>•  Time markets</t>
  </si>
  <si>
    <t>•  Replace your investment philosophy</t>
  </si>
  <si>
    <t>You choose the holdings.</t>
  </si>
  <si>
    <t>ClearLedger chooses the weights.</t>
  </si>
  <si>
    <t>3. Asymmetric Scoring — Understanding Your Existing Holdings</t>
  </si>
  <si>
    <t>ClearLedger uses asymmetric scoring to evaluate the characteristics of the positions you already own.</t>
  </si>
  <si>
    <t>It does not score the entire market.</t>
  </si>
  <si>
    <t>It does not select new stocks.</t>
  </si>
  <si>
    <t>It does not build a universe.</t>
  </si>
  <si>
    <t>Instead, asymmetric scoring helps identify:</t>
  </si>
  <si>
    <t>•  Which of your holdings have stronger upside vs downside</t>
  </si>
  <si>
    <t>•  Which positions contribute positively to efficiency</t>
  </si>
  <si>
    <t>•  Which positions weaken risk-adjusted return</t>
  </si>
  <si>
    <t>•  Which holdings behave well under volatility</t>
  </si>
  <si>
    <t>•  Which holdings duplicate exposure</t>
  </si>
  <si>
    <t>This scoring is diagnostic, not predictive.</t>
  </si>
  <si>
    <t>It tells you how each holding behaves, not whether you should own it.</t>
  </si>
  <si>
    <t>4. Buy / Hold / Sell — Tactical Weight Adjustments</t>
  </si>
  <si>
    <t>Buy / Hold / Sell signals in ClearLedger do not mean:</t>
  </si>
  <si>
    <t>•  Buy the stock</t>
  </si>
  <si>
    <t>•  Sell the stock</t>
  </si>
  <si>
    <t>•  Remove the stock</t>
  </si>
  <si>
    <t>•  Predict future performance</t>
  </si>
  <si>
    <t>Instead, they are weight-adjustment signals:</t>
  </si>
  <si>
    <t>•  Buy → increase the weight toward its optimal target</t>
  </si>
  <si>
    <t>•  Sell → decrease the weight away from its optimal target</t>
  </si>
  <si>
    <t>•  Hold → keep the weight stable</t>
  </si>
  <si>
    <t>These signals help the optimizer move your portfolio toward the efficient frontier.</t>
  </si>
  <si>
    <t>They adjust weights, not holdings.</t>
  </si>
  <si>
    <t>Buy/Hold/Sell is not trading advice — it is mathematical guidance for weight optimization.</t>
  </si>
  <si>
    <t>5. What the Performance Engine Shows</t>
  </si>
  <si>
    <t>The Performance Engine compares your current portfolio to your optimized portfolio:</t>
  </si>
  <si>
    <t>•  Expected Return</t>
  </si>
  <si>
    <t>•  Risk (volatility)</t>
  </si>
  <si>
    <t>•  Sharpe Ratio</t>
  </si>
  <si>
    <t>•  Alpha</t>
  </si>
  <si>
    <t>•  Beta</t>
  </si>
  <si>
    <t>•  Correlation</t>
  </si>
  <si>
    <t>•  Actual vs Expected performance</t>
  </si>
  <si>
    <t>It also shows how each holding contributes to risk and return — and how optimization improves the overall profile.</t>
  </si>
  <si>
    <t>6. What the Performance Holdings Sheet Shows</t>
  </si>
  <si>
    <t>The Performance Holdings sheet is a simple snapshot of:</t>
  </si>
  <si>
    <t>•  Each investment you own</t>
  </si>
  <si>
    <t>•  Number of shares</t>
  </si>
  <si>
    <t>•  Market value</t>
  </si>
  <si>
    <t>•  Book value</t>
  </si>
  <si>
    <t>•  Gain or loss</t>
  </si>
  <si>
    <t>•  Weight in the portfolio</t>
  </si>
  <si>
    <t>ClearLedger does not change these holdings — only their weights.</t>
  </si>
  <si>
    <t>7. Why Optimization Matters</t>
  </si>
  <si>
    <t>Portfolio optimization is a mathematical process that improves efficiency without changing your investment strategy.</t>
  </si>
  <si>
    <t>It is built on three principles:</t>
  </si>
  <si>
    <t>1. Diversification reduces risk without reducing return</t>
  </si>
  <si>
    <t>Different holdings behave differently.</t>
  </si>
  <si>
    <t>The right mix creates a smoother, more resilient portfolio.</t>
  </si>
  <si>
    <t>2. Some positions add more risk than return</t>
  </si>
  <si>
    <t>Optimization identifies positions that:</t>
  </si>
  <si>
    <t>•  Add unnecessary volatility</t>
  </si>
  <si>
    <t>•  Duplicate exposure</t>
  </si>
  <si>
    <t>•  Weaken efficiency</t>
  </si>
  <si>
    <t>These positions receive lower weights.</t>
  </si>
  <si>
    <t>3. The best portfolios balance risk and reward</t>
  </si>
  <si>
    <t>ClearLedger evaluates:</t>
  </si>
  <si>
    <t>•  Expected return</t>
  </si>
  <si>
    <t>•  Volatility</t>
  </si>
  <si>
    <t>•  Market sensitivity</t>
  </si>
  <si>
    <t>•  Diversification</t>
  </si>
  <si>
    <t>•  Correlation structure</t>
  </si>
  <si>
    <t>Then it recommends a mix that maximizes return for the level of risk you are comfortable with.</t>
  </si>
  <si>
    <t>This is the foundation of Modern Portfolio Theory — a Nobel Prize-winning framework.</t>
  </si>
  <si>
    <t>8. Why You Can Feel Confident</t>
  </si>
  <si>
    <t>ClearLedger’s optimization engine is:</t>
  </si>
  <si>
    <t>•  Disciplined — no emotional or reactive decisions</t>
  </si>
  <si>
    <t>•  Transparent — every adjustment has a measurable reason</t>
  </si>
  <si>
    <t>•  Consistent — the same rules apply every time</t>
  </si>
  <si>
    <t>•  Risk-aware — designed to protect long-term outcomes</t>
  </si>
  <si>
    <t>•  Evidence-based — built on proven financial theory</t>
  </si>
  <si>
    <t>Your portfolio is not managed by guesswork.</t>
  </si>
  <si>
    <t>It is improved by a structured, repeatable, mathematical process.</t>
  </si>
  <si>
    <t>9. Summary — The Real Story</t>
  </si>
  <si>
    <t>ClearLedger does not pick stocks.</t>
  </si>
  <si>
    <t>It optimizes the weights of the stocks you already own.</t>
  </si>
  <si>
    <t>Asymmetric scoring helps you understand how each holding behaves.</t>
  </si>
  <si>
    <t>Buy/Hold/Sell signals adjust weights — not holdings — to move your portfolio toward the efficient frontier.</t>
  </si>
  <si>
    <t>By applying Modern Portfolio Theory, ClearLedger improves your portfolio’s efficiency — increasing expected return, reducing risk, or both — without changing your holdings.</t>
  </si>
  <si>
    <t>This is why you use ClearLedger:</t>
  </si>
  <si>
    <t>This is a pure efficiency gain produced by optimizing weights using Modern Portfolio Theory.</t>
  </si>
  <si>
    <t>This is modern, professional portfolio management — delivered simply, transparently, and mathematically.</t>
  </si>
  <si>
    <t>Holdings Breakdown</t>
  </si>
  <si>
    <t>Account</t>
  </si>
  <si>
    <t>AssetType</t>
  </si>
  <si>
    <t>Symbol</t>
  </si>
  <si>
    <t>Mix</t>
  </si>
  <si>
    <t>MV Shares</t>
  </si>
  <si>
    <t>MV</t>
  </si>
  <si>
    <t>BV</t>
  </si>
  <si>
    <t>MV +/- BV</t>
  </si>
  <si>
    <t>MV +/- BV%</t>
  </si>
  <si>
    <t>NRSA</t>
  </si>
  <si>
    <t>Stock</t>
  </si>
  <si>
    <t>AAPL</t>
  </si>
  <si>
    <t>AMZN</t>
  </si>
  <si>
    <t>NVDA</t>
  </si>
  <si>
    <t>TSLA</t>
  </si>
  <si>
    <t>MSFT</t>
  </si>
  <si>
    <t>GOOG</t>
  </si>
  <si>
    <t>META</t>
  </si>
  <si>
    <t>Variances</t>
  </si>
  <si>
    <t>Technicals</t>
  </si>
  <si>
    <t>Name</t>
  </si>
  <si>
    <t>Weight</t>
  </si>
  <si>
    <t>Min</t>
  </si>
  <si>
    <t>Max</t>
  </si>
  <si>
    <t>Adjust</t>
  </si>
  <si>
    <t>Signal</t>
  </si>
  <si>
    <t>ExpR</t>
  </si>
  <si>
    <t>Risk</t>
  </si>
  <si>
    <t>Sharpe</t>
  </si>
  <si>
    <t>Alpha</t>
  </si>
  <si>
    <t>Beta</t>
  </si>
  <si>
    <t>Correl</t>
  </si>
  <si>
    <t>ActR</t>
  </si>
  <si>
    <t>vs Bmk</t>
  </si>
  <si>
    <t>Measure</t>
  </si>
  <si>
    <t>Current</t>
  </si>
  <si>
    <t>Target</t>
  </si>
  <si>
    <t>Var</t>
  </si>
  <si>
    <t>Apple Inc.</t>
  </si>
  <si>
    <t>Amazon.com, Inc.</t>
  </si>
  <si>
    <t>Alphabet Inc.</t>
  </si>
  <si>
    <t>Meta Platforms, Inc.</t>
  </si>
  <si>
    <t>Microsoft Corporation</t>
  </si>
  <si>
    <t>NVIDIA Corporation</t>
  </si>
  <si>
    <t>Tesla, Inc.</t>
  </si>
  <si>
    <t>Asset</t>
  </si>
  <si>
    <t>Stock&amp;ETF</t>
  </si>
  <si>
    <t>Cash</t>
  </si>
  <si>
    <t>Other</t>
  </si>
  <si>
    <t>Sell</t>
  </si>
  <si>
    <t>Buy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</si>
</sst>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%"/>
    <numFmt numFmtId="166" formatCode="_(* #,##0_);_(* \(#,##0\);_(* &quot;-&quot;??_);_(@_)"/>
    <numFmt numFmtId="167" formatCode="_(* #,##0.0_);_(* \(#,##0.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sz val="11"/>
      <color theme="1"/>
      <name val="Calibri"/>
      <family val="2"/>
      <scheme val="minor"/>
    </font>
    <font>
      <b/>
      <sz val="18"/>
      <color rgb="FF1F4E79"/>
      <name val="Aptos Narrow"/>
      <family val="2"/>
    </font>
    <font>
      <i/>
      <sz val="12"/>
      <color rgb="FF5B9BD5"/>
      <name val="Aptos Narrow"/>
      <family val="2"/>
    </font>
    <font>
      <sz val="11"/>
      <color rgb="FF000000"/>
      <name val="Aptos Narrow"/>
      <family val="2"/>
    </font>
    <font>
      <b/>
      <sz val="14"/>
      <color rgb="FF2E75B6"/>
      <name val="Aptos Narrow"/>
      <family val="2"/>
    </font>
    <font>
      <b/>
      <sz val="11"/>
      <color rgb="FF000000"/>
      <name val="Aptos Narrow"/>
      <family val="2"/>
    </font>
    <font>
      <b/>
      <sz val="12"/>
      <color rgb="FF404040"/>
      <name val="Aptos Narrow"/>
      <family val="2"/>
    </font>
    <font>
      <i/>
      <sz val="11"/>
      <color rgb="FF555555"/>
      <name val="Aptos Narrow"/>
      <family val="2"/>
    </font>
    <font>
      <sz val="11"/>
      <color theme="1"/>
      <name val="Segoe UI Semibold"/>
      <family val="2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/>
        <bgColor theme="6"/>
      </patternFill>
    </fill>
  </fills>
  <borders count="5">
    <border>
      <left/>
      <right/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6">
    <xf numFmtId="0" fontId="0" fillId="0" borderId="0" xfId="0"/>
    <xf numFmtId="0" fontId="3" fillId="2" borderId="0" xfId="1" applyFont="1" applyFill="1" applyAlignment="1">
      <alignment horizontal="left" vertical="top" wrapText="1"/>
    </xf>
    <xf numFmtId="0" fontId="1" fillId="0" borderId="0" xfId="2"/>
    <xf numFmtId="0" fontId="4" fillId="2" borderId="0" xfId="1" applyFont="1" applyFill="1" applyAlignment="1">
      <alignment horizontal="left" vertical="top" wrapText="1"/>
    </xf>
    <xf numFmtId="0" fontId="5" fillId="2" borderId="0" xfId="1" applyFont="1" applyFill="1" applyAlignment="1">
      <alignment horizontal="left" vertical="top" wrapText="1"/>
    </xf>
    <xf numFmtId="0" fontId="6" fillId="2" borderId="0" xfId="1" applyFont="1" applyFill="1" applyAlignment="1">
      <alignment horizontal="left" vertical="top" wrapText="1"/>
    </xf>
    <xf numFmtId="0" fontId="7" fillId="2" borderId="0" xfId="1" applyFont="1" applyFill="1" applyAlignment="1">
      <alignment horizontal="left" vertical="top" wrapText="1"/>
    </xf>
    <xf numFmtId="0" fontId="8" fillId="2" borderId="0" xfId="1" applyFont="1" applyFill="1" applyAlignment="1">
      <alignment horizontal="left" vertical="top" wrapText="1"/>
    </xf>
    <xf numFmtId="0" fontId="9" fillId="2" borderId="0" xfId="1" applyFont="1" applyFill="1" applyAlignment="1">
      <alignment horizontal="left" vertical="top" wrapText="1"/>
    </xf>
    <xf numFmtId="9" fontId="0" fillId="0" borderId="0" xfId="3" applyFont="1" applyProtection="1"/>
    <xf numFmtId="0" fontId="10" fillId="3" borderId="0" xfId="0" applyFont="1" applyFill="1"/>
    <xf numFmtId="165" fontId="0" fillId="0" borderId="0" xfId="3" applyNumberFormat="1" applyFont="1" applyAlignment="1" applyProtection="1">
      <alignment horizontal="right"/>
    </xf>
    <xf numFmtId="0" fontId="0" fillId="0" borderId="0" xfId="0" applyAlignment="1">
      <alignment horizontal="right"/>
    </xf>
    <xf numFmtId="166" fontId="0" fillId="0" borderId="0" xfId="4" applyNumberFormat="1" applyFont="1" applyAlignment="1" applyProtection="1">
      <alignment horizontal="right"/>
    </xf>
    <xf numFmtId="165" fontId="0" fillId="0" borderId="0" xfId="3" applyNumberFormat="1" applyFont="1" applyProtection="1"/>
    <xf numFmtId="166" fontId="0" fillId="0" borderId="0" xfId="4" applyNumberFormat="1" applyFont="1" applyProtection="1"/>
    <xf numFmtId="0" fontId="11" fillId="0" borderId="0" xfId="0" applyFont="1"/>
    <xf numFmtId="165" fontId="0" fillId="0" borderId="0" xfId="0" applyNumberFormat="1"/>
    <xf numFmtId="166" fontId="0" fillId="0" borderId="0" xfId="0" applyNumberFormat="1"/>
    <xf numFmtId="164" fontId="0" fillId="0" borderId="0" xfId="4" applyFont="1" applyProtection="1"/>
    <xf numFmtId="9" fontId="0" fillId="0" borderId="0" xfId="0" applyNumberFormat="1"/>
    <xf numFmtId="165" fontId="0" fillId="0" borderId="0" xfId="4" applyNumberFormat="1" applyFont="1" applyProtection="1"/>
    <xf numFmtId="167" fontId="0" fillId="0" borderId="0" xfId="0" applyNumberFormat="1"/>
    <xf numFmtId="164" fontId="0" fillId="0" borderId="0" xfId="4" applyFont="1" applyAlignment="1" applyProtection="1"/>
    <xf numFmtId="2" fontId="0" fillId="0" borderId="0" xfId="0" applyNumberFormat="1"/>
    <xf numFmtId="167" fontId="0" fillId="0" borderId="0" xfId="4" applyNumberFormat="1" applyFont="1" applyProtection="1"/>
    <xf numFmtId="9" fontId="0" fillId="0" borderId="0" xfId="0" applyNumberFormat="1" applyAlignment="1">
      <alignment horizontal="right"/>
    </xf>
    <xf numFmtId="9" fontId="0" fillId="0" borderId="0" xfId="3" applyFont="1" applyAlignment="1" applyProtection="1">
      <alignment horizontal="right"/>
    </xf>
    <xf numFmtId="164" fontId="0" fillId="0" borderId="0" xfId="4" applyFont="1" applyAlignment="1" applyProtection="1">
      <alignment horizontal="right"/>
    </xf>
    <xf numFmtId="9" fontId="0" fillId="0" borderId="0" xfId="0" applyNumberFormat="1" applyAlignment="1">
      <alignment horizontal="center"/>
    </xf>
    <xf numFmtId="2" fontId="0" fillId="0" borderId="0" xfId="4" applyNumberFormat="1" applyFont="1" applyProtection="1"/>
    <xf numFmtId="0" fontId="0" fillId="0" borderId="0" xfId="0" applyAlignment="1">
      <alignment horizontal="center"/>
    </xf>
    <xf numFmtId="167" fontId="0" fillId="0" borderId="0" xfId="3" applyNumberFormat="1" applyFont="1" applyAlignment="1" applyProtection="1">
      <alignment horizontal="center"/>
    </xf>
    <xf numFmtId="167" fontId="0" fillId="0" borderId="0" xfId="4" applyNumberFormat="1" applyFont="1" applyAlignment="1" applyProtection="1">
      <alignment horizontal="right"/>
    </xf>
    <xf numFmtId="165" fontId="0" fillId="0" borderId="0" xfId="3" applyNumberFormat="1" applyFont="1" applyAlignment="1" applyProtection="1">
      <alignment horizontal="center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7" fontId="0" fillId="0" borderId="0" xfId="0" applyNumberFormat="1" applyAlignment="1">
      <alignment horizontal="right"/>
    </xf>
    <xf numFmtId="164" fontId="0" fillId="0" borderId="0" xfId="0" applyNumberFormat="1"/>
    <xf numFmtId="165" fontId="0" fillId="0" borderId="0" xfId="0" applyNumberFormat="1" applyAlignment="1">
      <alignment horizontal="center"/>
    </xf>
    <xf numFmtId="164" fontId="0" fillId="0" borderId="0" xfId="4" applyFont="1" applyAlignment="1" applyProtection="1">
      <alignment horizontal="center"/>
    </xf>
    <xf numFmtId="167" fontId="0" fillId="0" borderId="0" xfId="4" applyNumberFormat="1" applyFont="1" applyAlignment="1" applyProtection="1">
      <alignment horizontal="center"/>
    </xf>
    <xf numFmtId="9" fontId="12" fillId="4" borderId="1" xfId="0" applyNumberFormat="1" applyFont="1" applyFill="1" applyBorder="1" applyAlignment="1">
      <alignment horizontal="center"/>
    </xf>
    <xf numFmtId="0" fontId="12" fillId="5" borderId="2" xfId="0" applyFont="1" applyFill="1" applyBorder="1" applyAlignment="1">
      <alignment horizontal="center"/>
    </xf>
    <xf numFmtId="0" fontId="12" fillId="5" borderId="3" xfId="0" applyFont="1" applyFill="1" applyBorder="1" applyAlignment="1">
      <alignment horizontal="center"/>
    </xf>
    <xf numFmtId="0" fontId="12" fillId="5" borderId="4" xfId="0" applyFont="1" applyFill="1" applyBorder="1" applyAlignment="1">
      <alignment horizontal="center"/>
    </xf>
  </cellXfs>
  <cellStyles count="5">
    <cellStyle name="Comma 2" xfId="4" xr:uid="{D940A22C-8022-4083-A555-930F58B5EE18}"/>
    <cellStyle name="Normal" xfId="0" builtinId="0"/>
    <cellStyle name="Normal 2 2" xfId="2" xr:uid="{19CFDCE1-8693-415E-B204-EB7681A553A7}"/>
    <cellStyle name="Normal 4" xfId="1" xr:uid="{0F6B37C8-3113-446A-8B9C-90162BF7306D}"/>
    <cellStyle name="Percent 2" xfId="3" xr:uid="{DFF79F80-CBF6-4E90-AA2D-DA803BB7F36D}"/>
  </cellStyles>
  <dxfs count="78">
    <dxf>
      <numFmt numFmtId="165" formatCode="0.0%"/>
      <protection locked="1" hidden="0"/>
    </dxf>
    <dxf>
      <numFmt numFmtId="165" formatCode="0.0%"/>
      <protection locked="1" hidden="0"/>
    </dxf>
    <dxf>
      <numFmt numFmtId="166" formatCode="_(* #,##0_);_(* \(#,##0\);_(* &quot;-&quot;??_);_(@_)"/>
      <protection locked="1" hidden="0"/>
    </dxf>
    <dxf>
      <numFmt numFmtId="166" formatCode="_(* #,##0_);_(* \(#,##0\);_(* &quot;-&quot;??_);_(@_)"/>
      <protection locked="1" hidden="0"/>
    </dxf>
    <dxf>
      <numFmt numFmtId="166" formatCode="_(* #,##0_);_(* \(#,##0\);_(* &quot;-&quot;??_);_(@_)"/>
      <protection locked="1" hidden="0"/>
    </dxf>
    <dxf>
      <numFmt numFmtId="166" formatCode="_(* #,##0_);_(* \(#,##0\);_(* &quot;-&quot;??_);_(@_)"/>
      <protection locked="1" hidden="0"/>
    </dxf>
    <dxf>
      <numFmt numFmtId="166" formatCode="_(* #,##0_);_(* \(#,##0\);_(* &quot;-&quot;??_);_(@_)"/>
      <protection locked="1" hidden="0"/>
    </dxf>
    <dxf>
      <numFmt numFmtId="166" formatCode="_(* #,##0_);_(* \(#,##0\);_(* &quot;-&quot;??_);_(@_)"/>
      <protection locked="1" hidden="0"/>
    </dxf>
    <dxf>
      <protection locked="1" hidden="0"/>
    </dxf>
    <dxf>
      <protection locked="1" hidden="0"/>
    </dxf>
    <dxf>
      <numFmt numFmtId="165" formatCode="0.0%"/>
      <protection locked="1" hidden="0"/>
    </dxf>
    <dxf>
      <numFmt numFmtId="165" formatCode="0.0%"/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numFmt numFmtId="13" formatCode="0%"/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protection locked="1" hidden="0"/>
    </dxf>
    <dxf>
      <numFmt numFmtId="13" formatCode="0%"/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numFmt numFmtId="167" formatCode="_(* #,##0.0_);_(* \(#,##0.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_(* #,##0.0_);_(* \(#,##0.0\);_(* &quot;-&quot;??_);_(@_)"/>
      <protection locked="1" hidden="0"/>
    </dxf>
    <dxf>
      <numFmt numFmtId="167" formatCode="_(* #,##0.0_);_(* \(#,##0.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_(* #,##0.0_);_(* \(#,##0.0\);_(* &quot;-&quot;??_);_(@_)"/>
      <protection locked="1" hidden="0"/>
    </dxf>
    <dxf>
      <numFmt numFmtId="164" formatCode="_(* #,##0.00_);_(* \(#,##0.0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numFmt numFmtId="164" formatCode="_(* #,##0.00_);_(* \(#,##0.0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numFmt numFmtId="167" formatCode="_(* #,##0.0_);_(* \(#,##0.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_(* #,##0.0_);_(* \(#,##0.0\);_(* &quot;-&quot;??_);_(@_)"/>
      <protection locked="1" hidden="0"/>
    </dxf>
    <dxf>
      <numFmt numFmtId="164" formatCode="_(* #,##0.00_);_(* \(#,##0.0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numFmt numFmtId="167" formatCode="_(* #,##0.0_);_(* \(#,##0.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_(* #,##0.0_);_(* \(#,##0.0\);_(* &quot;-&quot;??_);_(@_)"/>
      <protection locked="1" hidden="0"/>
    </dxf>
    <dxf>
      <numFmt numFmtId="167" formatCode="_(* #,##0.0_);_(* \(#,##0.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_(* #,##0.0_);_(* \(#,##0.0\);_(* &quot;-&quot;??_);_(@_)"/>
      <protection locked="1" hidden="0"/>
    </dxf>
    <dxf>
      <numFmt numFmtId="165" formatCode="0.0%"/>
      <protection locked="1" hidden="0"/>
    </dxf>
    <dxf>
      <numFmt numFmtId="165" formatCode="0.0%"/>
      <alignment horizontal="center" vertical="bottom" textRotation="0" wrapText="0" indent="0" justifyLastLine="0" shrinkToFit="0" readingOrder="0"/>
      <protection locked="1" hidden="0"/>
    </dxf>
    <dxf>
      <numFmt numFmtId="165" formatCode="0.0%"/>
      <protection locked="1" hidden="0"/>
    </dxf>
    <dxf>
      <numFmt numFmtId="165" formatCode="0.0%"/>
      <alignment horizontal="right" vertical="bottom" textRotation="0" wrapText="0" indent="0" justifyLastLine="0" shrinkToFit="0" readingOrder="0"/>
      <protection locked="1" hidden="0"/>
    </dxf>
    <dxf>
      <numFmt numFmtId="165" formatCode="0.0%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%"/>
      <protection locked="1" hidden="0"/>
    </dxf>
    <dxf>
      <numFmt numFmtId="13" formatCode="0%"/>
      <protection locked="1" hidden="0"/>
    </dxf>
    <dxf>
      <numFmt numFmtId="165" formatCode="0.0%"/>
      <protection locked="1" hidden="0"/>
    </dxf>
    <dxf>
      <numFmt numFmtId="165" formatCode="0.0%"/>
      <protection locked="1" hidden="0"/>
    </dxf>
    <dxf>
      <numFmt numFmtId="165" formatCode="0.0%"/>
      <protection locked="1" hidden="0"/>
    </dxf>
    <dxf>
      <numFmt numFmtId="165" formatCode="0.0%"/>
      <protection locked="1" hidden="0"/>
    </dxf>
    <dxf>
      <numFmt numFmtId="165" formatCode="0.0%"/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font>
        <b/>
        <i val="0"/>
        <color rgb="FF00B05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Risk Adjusted Return</a:t>
            </a: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263770174507153"/>
          <c:y val="0.13073957456601687"/>
          <c:w val="0.81436726217766886"/>
          <c:h val="0.70401425244071181"/>
        </c:manualLayout>
      </c:layout>
      <c:scatterChart>
        <c:scatterStyle val="lineMarker"/>
        <c:varyColors val="0"/>
        <c:ser>
          <c:idx val="0"/>
          <c:order val="0"/>
          <c:tx>
            <c:v>RiskFree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hade val="53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53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53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>
                    <a:shade val="53000"/>
                  </a:schemeClr>
                </a:solidFill>
                <a:round/>
              </a:ln>
              <a:effectLst/>
            </c:spPr>
          </c:marker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Lit>
              <c:formatCode>0.0%</c:formatCode>
              <c:ptCount val="1"/>
              <c:pt idx="0">
                <c:v>0</c:v>
              </c:pt>
            </c:numLit>
          </c:xVal>
          <c:yVal>
            <c:numLit>
              <c:formatCode>0.0%</c:formatCode>
              <c:ptCount val="1"/>
              <c:pt idx="0">
                <c:v>4.8515700632606462E-2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3C1B-4CF9-8A7C-AA9FABD864BB}"/>
            </c:ext>
          </c:extLst>
        </c:ser>
        <c:ser>
          <c:idx val="1"/>
          <c:order val="1"/>
          <c:tx>
            <c:v>Current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hade val="76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76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76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>
                    <a:shade val="76000"/>
                  </a:schemeClr>
                </a:solidFill>
                <a:round/>
              </a:ln>
              <a:effectLst/>
            </c:spPr>
          </c:marker>
          <c:dLbls>
            <c:numFmt formatCode="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Lit>
              <c:formatCode>0.0%</c:formatCode>
              <c:ptCount val="1"/>
              <c:pt idx="0">
                <c:v>0.30143510985927885</c:v>
              </c:pt>
            </c:numLit>
          </c:xVal>
          <c:yVal>
            <c:numLit>
              <c:formatCode>0.0%</c:formatCode>
              <c:ptCount val="1"/>
              <c:pt idx="0">
                <c:v>0.18971888785806784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3C1B-4CF9-8A7C-AA9FABD864BB}"/>
            </c:ext>
          </c:extLst>
        </c:ser>
        <c:ser>
          <c:idx val="2"/>
          <c:order val="2"/>
          <c:tx>
            <c:v>Target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Lit>
              <c:formatCode>0.0%</c:formatCode>
              <c:ptCount val="1"/>
              <c:pt idx="0">
                <c:v>0.29670127848224503</c:v>
              </c:pt>
            </c:numLit>
          </c:xVal>
          <c:yVal>
            <c:numLit>
              <c:formatCode>0.0%</c:formatCode>
              <c:ptCount val="1"/>
              <c:pt idx="0">
                <c:v>0.22619853434903858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3C1B-4CF9-8A7C-AA9FABD864BB}"/>
            </c:ext>
          </c:extLst>
        </c:ser>
        <c:ser>
          <c:idx val="3"/>
          <c:order val="3"/>
          <c:tx>
            <c:v>CAL Weight</c:v>
          </c:tx>
          <c:spPr>
            <a:ln w="9525" cap="rnd">
              <a:solidFill>
                <a:schemeClr val="accent1">
                  <a:tint val="77000"/>
                </a:schemeClr>
              </a:solidFill>
              <a:round/>
            </a:ln>
            <a:effectLst/>
          </c:spPr>
          <c:marker>
            <c:symbol val="none"/>
          </c:marker>
          <c:xVal>
            <c:numLit>
              <c:formatCode>0.0%</c:formatCode>
              <c:ptCount val="3"/>
              <c:pt idx="0">
                <c:v>0</c:v>
              </c:pt>
              <c:pt idx="1">
                <c:v>0.29670127848224503</c:v>
              </c:pt>
              <c:pt idx="2">
                <c:v>0.47287892982445551</c:v>
              </c:pt>
            </c:numLit>
          </c:xVal>
          <c:yVal>
            <c:numLit>
              <c:formatCode>0.0%</c:formatCode>
              <c:ptCount val="3"/>
              <c:pt idx="0">
                <c:v>4.8515700632606462E-2</c:v>
              </c:pt>
              <c:pt idx="1">
                <c:v>0.22619853434903858</c:v>
              </c:pt>
              <c:pt idx="2">
                <c:v>0.28318876374855628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3C1B-4CF9-8A7C-AA9FABD864BB}"/>
            </c:ext>
          </c:extLst>
        </c:ser>
        <c:ser>
          <c:idx val="4"/>
          <c:order val="4"/>
          <c:tx>
            <c:v>CAL Mix</c:v>
          </c:tx>
          <c:spPr>
            <a:ln w="9525" cap="rnd">
              <a:solidFill>
                <a:schemeClr val="accent1">
                  <a:tint val="54000"/>
                </a:schemeClr>
              </a:solidFill>
              <a:round/>
            </a:ln>
            <a:effectLst/>
          </c:spPr>
          <c:marker>
            <c:symbol val="none"/>
          </c:marker>
          <c:xVal>
            <c:numLit>
              <c:formatCode>0.0%</c:formatCode>
              <c:ptCount val="3"/>
              <c:pt idx="0">
                <c:v>0</c:v>
              </c:pt>
              <c:pt idx="1">
                <c:v>0.30143510985927885</c:v>
              </c:pt>
              <c:pt idx="2">
                <c:v>0.47239926530697485</c:v>
              </c:pt>
            </c:numLit>
          </c:xVal>
          <c:yVal>
            <c:numLit>
              <c:formatCode>0.0%</c:formatCode>
              <c:ptCount val="3"/>
              <c:pt idx="0">
                <c:v>0.04</c:v>
              </c:pt>
              <c:pt idx="1">
                <c:v>0.18971888785806784</c:v>
              </c:pt>
              <c:pt idx="2">
                <c:v>0.23463455421548821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4-3C1B-4CF9-8A7C-AA9FABD86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6436400"/>
        <c:axId val="566434960"/>
      </c:scatterChart>
      <c:valAx>
        <c:axId val="566436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Risk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6434960"/>
        <c:crosses val="autoZero"/>
        <c:crossBetween val="midCat"/>
      </c:valAx>
      <c:valAx>
        <c:axId val="566434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Return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64364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Holdings By Account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dLbl>
          <c:idx val="0"/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7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8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9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1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</c:pivotFmts>
    <c:plotArea>
      <c:layout/>
      <c:doughnut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DF-4C80-BDF1-549785BE3C53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5DF-4C80-BDF1-549785BE3C53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5DF-4C80-BDF1-549785BE3C53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DF-4C80-BDF1-549785BE3C53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Lit>
              <c:ptCount val="1"/>
              <c:pt idx="0">
                <c:v>NRSA</c:v>
              </c:pt>
            </c:str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8-95DF-4C80-BDF1-549785BE3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Holdings By Asset Type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7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8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9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1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1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12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</c:pivotFmts>
    <c:plotArea>
      <c:layout/>
      <c:doughnut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43F-4B2F-A040-6CDBBF79841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43F-4B2F-A040-6CDBBF79841F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43F-4B2F-A040-6CDBBF79841F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43F-4B2F-A040-6CDBBF79841F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Lit>
              <c:ptCount val="1"/>
              <c:pt idx="0">
                <c:v>Stock</c:v>
              </c:pt>
            </c:str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8-B43F-4B2F-A040-6CDBBF798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/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svg"/><Relationship Id="rId18" Type="http://schemas.openxmlformats.org/officeDocument/2006/relationships/image" Target="../media/image17.png"/><Relationship Id="rId26" Type="http://schemas.openxmlformats.org/officeDocument/2006/relationships/image" Target="../media/image25.svg"/><Relationship Id="rId3" Type="http://schemas.openxmlformats.org/officeDocument/2006/relationships/image" Target="../media/image2.svg"/><Relationship Id="rId21" Type="http://schemas.openxmlformats.org/officeDocument/2006/relationships/image" Target="../media/image20.png"/><Relationship Id="rId7" Type="http://schemas.openxmlformats.org/officeDocument/2006/relationships/image" Target="../media/image6.svg"/><Relationship Id="rId12" Type="http://schemas.openxmlformats.org/officeDocument/2006/relationships/image" Target="../media/image11.png"/><Relationship Id="rId17" Type="http://schemas.openxmlformats.org/officeDocument/2006/relationships/image" Target="../media/image16.svg"/><Relationship Id="rId25" Type="http://schemas.openxmlformats.org/officeDocument/2006/relationships/image" Target="../media/image24.png"/><Relationship Id="rId2" Type="http://schemas.openxmlformats.org/officeDocument/2006/relationships/image" Target="../media/image1.png"/><Relationship Id="rId16" Type="http://schemas.openxmlformats.org/officeDocument/2006/relationships/image" Target="../media/image15.png"/><Relationship Id="rId20" Type="http://schemas.openxmlformats.org/officeDocument/2006/relationships/image" Target="../media/image19.png"/><Relationship Id="rId1" Type="http://schemas.openxmlformats.org/officeDocument/2006/relationships/chart" Target="../charts/chart1.xml"/><Relationship Id="rId6" Type="http://schemas.openxmlformats.org/officeDocument/2006/relationships/image" Target="../media/image5.png"/><Relationship Id="rId11" Type="http://schemas.openxmlformats.org/officeDocument/2006/relationships/image" Target="../media/image10.svg"/><Relationship Id="rId24" Type="http://schemas.openxmlformats.org/officeDocument/2006/relationships/image" Target="../media/image23.svg"/><Relationship Id="rId5" Type="http://schemas.openxmlformats.org/officeDocument/2006/relationships/image" Target="../media/image4.svg"/><Relationship Id="rId15" Type="http://schemas.openxmlformats.org/officeDocument/2006/relationships/image" Target="../media/image14.svg"/><Relationship Id="rId23" Type="http://schemas.openxmlformats.org/officeDocument/2006/relationships/image" Target="../media/image22.png"/><Relationship Id="rId10" Type="http://schemas.openxmlformats.org/officeDocument/2006/relationships/image" Target="../media/image9.png"/><Relationship Id="rId19" Type="http://schemas.openxmlformats.org/officeDocument/2006/relationships/image" Target="../media/image18.svg"/><Relationship Id="rId4" Type="http://schemas.openxmlformats.org/officeDocument/2006/relationships/image" Target="../media/image3.png"/><Relationship Id="rId9" Type="http://schemas.openxmlformats.org/officeDocument/2006/relationships/image" Target="../media/image8.svg"/><Relationship Id="rId14" Type="http://schemas.openxmlformats.org/officeDocument/2006/relationships/image" Target="../media/image13.png"/><Relationship Id="rId22" Type="http://schemas.openxmlformats.org/officeDocument/2006/relationships/image" Target="../media/image21.sv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svg"/><Relationship Id="rId13" Type="http://schemas.openxmlformats.org/officeDocument/2006/relationships/image" Target="../media/image15.png"/><Relationship Id="rId18" Type="http://schemas.openxmlformats.org/officeDocument/2006/relationships/image" Target="../media/image20.png"/><Relationship Id="rId3" Type="http://schemas.openxmlformats.org/officeDocument/2006/relationships/image" Target="../media/image5.png"/><Relationship Id="rId21" Type="http://schemas.openxmlformats.org/officeDocument/2006/relationships/image" Target="../media/image23.svg"/><Relationship Id="rId7" Type="http://schemas.openxmlformats.org/officeDocument/2006/relationships/image" Target="../media/image9.png"/><Relationship Id="rId12" Type="http://schemas.openxmlformats.org/officeDocument/2006/relationships/image" Target="../media/image14.svg"/><Relationship Id="rId17" Type="http://schemas.openxmlformats.org/officeDocument/2006/relationships/image" Target="../media/image19.png"/><Relationship Id="rId2" Type="http://schemas.openxmlformats.org/officeDocument/2006/relationships/chart" Target="../charts/chart3.xml"/><Relationship Id="rId16" Type="http://schemas.openxmlformats.org/officeDocument/2006/relationships/image" Target="../media/image18.svg"/><Relationship Id="rId20" Type="http://schemas.openxmlformats.org/officeDocument/2006/relationships/image" Target="../media/image22.png"/><Relationship Id="rId1" Type="http://schemas.openxmlformats.org/officeDocument/2006/relationships/chart" Target="../charts/chart2.xml"/><Relationship Id="rId6" Type="http://schemas.openxmlformats.org/officeDocument/2006/relationships/image" Target="../media/image8.svg"/><Relationship Id="rId11" Type="http://schemas.openxmlformats.org/officeDocument/2006/relationships/image" Target="../media/image13.png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23" Type="http://schemas.openxmlformats.org/officeDocument/2006/relationships/image" Target="../media/image25.svg"/><Relationship Id="rId10" Type="http://schemas.openxmlformats.org/officeDocument/2006/relationships/image" Target="../media/image12.svg"/><Relationship Id="rId19" Type="http://schemas.openxmlformats.org/officeDocument/2006/relationships/image" Target="../media/image21.svg"/><Relationship Id="rId4" Type="http://schemas.openxmlformats.org/officeDocument/2006/relationships/image" Target="../media/image6.svg"/><Relationship Id="rId9" Type="http://schemas.openxmlformats.org/officeDocument/2006/relationships/image" Target="../media/image11.png"/><Relationship Id="rId14" Type="http://schemas.openxmlformats.org/officeDocument/2006/relationships/image" Target="../media/image16.svg"/><Relationship Id="rId22" Type="http://schemas.openxmlformats.org/officeDocument/2006/relationships/image" Target="../media/image2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svg"/><Relationship Id="rId13" Type="http://schemas.openxmlformats.org/officeDocument/2006/relationships/image" Target="../media/image17.png"/><Relationship Id="rId18" Type="http://schemas.openxmlformats.org/officeDocument/2006/relationships/image" Target="../media/image22.png"/><Relationship Id="rId3" Type="http://schemas.openxmlformats.org/officeDocument/2006/relationships/image" Target="../media/image7.png"/><Relationship Id="rId21" Type="http://schemas.openxmlformats.org/officeDocument/2006/relationships/image" Target="../media/image25.svg"/><Relationship Id="rId7" Type="http://schemas.openxmlformats.org/officeDocument/2006/relationships/image" Target="../media/image11.png"/><Relationship Id="rId12" Type="http://schemas.openxmlformats.org/officeDocument/2006/relationships/image" Target="../media/image16.svg"/><Relationship Id="rId17" Type="http://schemas.openxmlformats.org/officeDocument/2006/relationships/image" Target="../media/image21.svg"/><Relationship Id="rId2" Type="http://schemas.openxmlformats.org/officeDocument/2006/relationships/image" Target="../media/image6.svg"/><Relationship Id="rId16" Type="http://schemas.openxmlformats.org/officeDocument/2006/relationships/image" Target="../media/image20.png"/><Relationship Id="rId20" Type="http://schemas.openxmlformats.org/officeDocument/2006/relationships/image" Target="../media/image24.png"/><Relationship Id="rId1" Type="http://schemas.openxmlformats.org/officeDocument/2006/relationships/image" Target="../media/image5.png"/><Relationship Id="rId6" Type="http://schemas.openxmlformats.org/officeDocument/2006/relationships/image" Target="../media/image10.svg"/><Relationship Id="rId11" Type="http://schemas.openxmlformats.org/officeDocument/2006/relationships/image" Target="../media/image15.png"/><Relationship Id="rId5" Type="http://schemas.openxmlformats.org/officeDocument/2006/relationships/image" Target="../media/image9.png"/><Relationship Id="rId15" Type="http://schemas.openxmlformats.org/officeDocument/2006/relationships/image" Target="../media/image19.png"/><Relationship Id="rId10" Type="http://schemas.openxmlformats.org/officeDocument/2006/relationships/image" Target="../media/image14.svg"/><Relationship Id="rId19" Type="http://schemas.openxmlformats.org/officeDocument/2006/relationships/image" Target="../media/image23.svg"/><Relationship Id="rId4" Type="http://schemas.openxmlformats.org/officeDocument/2006/relationships/image" Target="../media/image8.svg"/><Relationship Id="rId9" Type="http://schemas.openxmlformats.org/officeDocument/2006/relationships/image" Target="../media/image13.png"/><Relationship Id="rId14" Type="http://schemas.openxmlformats.org/officeDocument/2006/relationships/image" Target="../media/image18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20096</xdr:colOff>
      <xdr:row>24</xdr:row>
      <xdr:rowOff>19048</xdr:rowOff>
    </xdr:from>
    <xdr:to>
      <xdr:col>22</xdr:col>
      <xdr:colOff>8466</xdr:colOff>
      <xdr:row>41</xdr:row>
      <xdr:rowOff>59263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4623818-C319-46B2-B43F-35B9B3C139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17387</xdr:colOff>
      <xdr:row>0</xdr:row>
      <xdr:rowOff>58212</xdr:rowOff>
    </xdr:from>
    <xdr:to>
      <xdr:col>14</xdr:col>
      <xdr:colOff>86353</xdr:colOff>
      <xdr:row>4</xdr:row>
      <xdr:rowOff>161418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464B6629-44FE-4D7D-B1EE-D39B1EF6F100}"/>
            </a:ext>
          </a:extLst>
        </xdr:cNvPr>
        <xdr:cNvGrpSpPr/>
      </xdr:nvGrpSpPr>
      <xdr:grpSpPr>
        <a:xfrm>
          <a:off x="6960054" y="58212"/>
          <a:ext cx="3328632" cy="848273"/>
          <a:chOff x="3058595" y="8535458"/>
          <a:chExt cx="3176252" cy="822873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D3DCA97D-3CD3-50C0-4E8C-01E06BAB04FF}"/>
              </a:ext>
            </a:extLst>
          </xdr:cNvPr>
          <xdr:cNvSpPr>
            <a:spLocks/>
          </xdr:cNvSpPr>
        </xdr:nvSpPr>
        <xdr:spPr>
          <a:xfrm>
            <a:off x="3132667" y="8535458"/>
            <a:ext cx="3074458" cy="776867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4D79DFFE-36AD-DBD5-D3A4-C4169E14BDB3}"/>
              </a:ext>
            </a:extLst>
          </xdr:cNvPr>
          <xdr:cNvSpPr txBox="1">
            <a:spLocks noChangeAspect="1"/>
          </xdr:cNvSpPr>
        </xdr:nvSpPr>
        <xdr:spPr>
          <a:xfrm>
            <a:off x="4168660" y="9173581"/>
            <a:ext cx="1189146" cy="184750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Solve Efficient Frontier</a:t>
            </a:r>
          </a:p>
        </xdr:txBody>
      </xdr:sp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AFAF61B8-FA8C-4731-3A12-9A7655FEC4B8}"/>
              </a:ext>
            </a:extLst>
          </xdr:cNvPr>
          <xdr:cNvGrpSpPr/>
        </xdr:nvGrpSpPr>
        <xdr:grpSpPr>
          <a:xfrm>
            <a:off x="4577297" y="8563922"/>
            <a:ext cx="931332" cy="648869"/>
            <a:chOff x="3153836" y="8563922"/>
            <a:chExt cx="931332" cy="648869"/>
          </a:xfrm>
        </xdr:grpSpPr>
        <xdr:sp macro="" textlink="">
          <xdr:nvSpPr>
            <xdr:cNvPr id="19" name="Rectangle: Rounded Corners 18">
              <a:extLst>
                <a:ext uri="{FF2B5EF4-FFF2-40B4-BE49-F238E27FC236}">
                  <a16:creationId xmlns:a16="http://schemas.microsoft.com/office/drawing/2014/main" id="{0DB3F807-001F-8460-5DD0-F33D3556C89B}"/>
                </a:ext>
              </a:extLst>
            </xdr:cNvPr>
            <xdr:cNvSpPr>
              <a:spLocks noChangeAspect="1"/>
            </xdr:cNvSpPr>
          </xdr:nvSpPr>
          <xdr:spPr>
            <a:xfrm>
              <a:off x="3264968" y="8563922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20" name="TextBox 19">
              <a:extLst>
                <a:ext uri="{FF2B5EF4-FFF2-40B4-BE49-F238E27FC236}">
                  <a16:creationId xmlns:a16="http://schemas.microsoft.com/office/drawing/2014/main" id="{09935A3D-AC1D-BBEA-387F-63867139156B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3153836" y="8932320"/>
              <a:ext cx="931332" cy="280471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CA" sz="900"/>
                <a:t>Unconstrained</a:t>
              </a:r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pic>
          <xdr:nvPicPr>
            <xdr:cNvPr id="21" name="Graphic 20" descr="Logarithmic Graph with solid fill">
              <a:extLst>
                <a:ext uri="{FF2B5EF4-FFF2-40B4-BE49-F238E27FC236}">
                  <a16:creationId xmlns:a16="http://schemas.microsoft.com/office/drawing/2014/main" id="{65BA0E79-B6FD-CFC9-F777-AFAD46D4D4B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3"/>
                </a:ext>
              </a:extLst>
            </a:blip>
            <a:stretch>
              <a:fillRect/>
            </a:stretch>
          </xdr:blipFill>
          <xdr:spPr>
            <a:xfrm>
              <a:off x="3376078" y="8571441"/>
              <a:ext cx="468000" cy="468000"/>
            </a:xfrm>
            <a:prstGeom prst="rect">
              <a:avLst/>
            </a:prstGeom>
          </xdr:spPr>
        </xdr:pic>
      </xdr:grpSp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8979C025-51A2-0ABF-B3BC-554AE620B4FD}"/>
              </a:ext>
            </a:extLst>
          </xdr:cNvPr>
          <xdr:cNvGrpSpPr/>
        </xdr:nvGrpSpPr>
        <xdr:grpSpPr>
          <a:xfrm>
            <a:off x="5385888" y="8551333"/>
            <a:ext cx="848959" cy="633337"/>
            <a:chOff x="1893373" y="8551333"/>
            <a:chExt cx="848959" cy="633337"/>
          </a:xfrm>
        </xdr:grpSpPr>
        <xdr:sp macro="" textlink="">
          <xdr:nvSpPr>
            <xdr:cNvPr id="16" name="Rectangle: Rounded Corners 15">
              <a:extLst>
                <a:ext uri="{FF2B5EF4-FFF2-40B4-BE49-F238E27FC236}">
                  <a16:creationId xmlns:a16="http://schemas.microsoft.com/office/drawing/2014/main" id="{3DA1CC0B-11DC-0EE4-3D22-57004F3F2965}"/>
                </a:ext>
              </a:extLst>
            </xdr:cNvPr>
            <xdr:cNvSpPr>
              <a:spLocks noChangeAspect="1"/>
            </xdr:cNvSpPr>
          </xdr:nvSpPr>
          <xdr:spPr>
            <a:xfrm>
              <a:off x="1936750" y="855133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7" name="TextBox 16">
              <a:extLst>
                <a:ext uri="{FF2B5EF4-FFF2-40B4-BE49-F238E27FC236}">
                  <a16:creationId xmlns:a16="http://schemas.microsoft.com/office/drawing/2014/main" id="{3118A141-0C73-6B0B-33F9-C09E99F9D715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893373" y="8939857"/>
              <a:ext cx="848959" cy="244813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Risk</a:t>
              </a:r>
              <a:r>
                <a:rPr lang="en-US" sz="900" b="0" i="0" u="none" strike="noStrike" baseline="0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Target</a:t>
              </a:r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pic>
          <xdr:nvPicPr>
            <xdr:cNvPr id="18" name="Graphic 17" descr="Logarithmic Graph with solid fill">
              <a:extLst>
                <a:ext uri="{FF2B5EF4-FFF2-40B4-BE49-F238E27FC236}">
                  <a16:creationId xmlns:a16="http://schemas.microsoft.com/office/drawing/2014/main" id="{01BD19CA-1015-9D9A-22BA-173D855E26C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3"/>
                </a:ext>
              </a:extLst>
            </a:blip>
            <a:stretch>
              <a:fillRect/>
            </a:stretch>
          </xdr:blipFill>
          <xdr:spPr>
            <a:xfrm>
              <a:off x="2047860" y="8558852"/>
              <a:ext cx="468000" cy="468000"/>
            </a:xfrm>
            <a:prstGeom prst="rect">
              <a:avLst/>
            </a:prstGeom>
          </xdr:spPr>
        </xdr:pic>
      </xdr:grpSp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450AA28B-2858-995D-7352-500A49FECB33}"/>
              </a:ext>
            </a:extLst>
          </xdr:cNvPr>
          <xdr:cNvGrpSpPr/>
        </xdr:nvGrpSpPr>
        <xdr:grpSpPr>
          <a:xfrm>
            <a:off x="3058595" y="8551333"/>
            <a:ext cx="1000125" cy="601236"/>
            <a:chOff x="507995" y="8551333"/>
            <a:chExt cx="1000125" cy="601236"/>
          </a:xfrm>
        </xdr:grpSpPr>
        <xdr:sp macro="" textlink="">
          <xdr:nvSpPr>
            <xdr:cNvPr id="13" name="Rectangle: Rounded Corners 12">
              <a:extLst>
                <a:ext uri="{FF2B5EF4-FFF2-40B4-BE49-F238E27FC236}">
                  <a16:creationId xmlns:a16="http://schemas.microsoft.com/office/drawing/2014/main" id="{4B96EF20-6FA1-D1E6-CA67-696F83C5170F}"/>
                </a:ext>
              </a:extLst>
            </xdr:cNvPr>
            <xdr:cNvSpPr>
              <a:spLocks noChangeAspect="1"/>
            </xdr:cNvSpPr>
          </xdr:nvSpPr>
          <xdr:spPr>
            <a:xfrm>
              <a:off x="669233" y="855133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4B158DE3-D0BE-E603-A529-F2EDBBAE7EB5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07995" y="8934566"/>
              <a:ext cx="1000125" cy="187885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Reset Wts</a:t>
              </a:r>
            </a:p>
          </xdr:txBody>
        </xdr:sp>
        <xdr:pic>
          <xdr:nvPicPr>
            <xdr:cNvPr id="15" name="Graphic 14" descr="Logarithmic Graph with solid fill">
              <a:extLst>
                <a:ext uri="{FF2B5EF4-FFF2-40B4-BE49-F238E27FC236}">
                  <a16:creationId xmlns:a16="http://schemas.microsoft.com/office/drawing/2014/main" id="{F82027CA-9946-7CCD-37CB-6C1991F6F894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3"/>
                </a:ext>
              </a:extLst>
            </a:blip>
            <a:stretch>
              <a:fillRect/>
            </a:stretch>
          </xdr:blipFill>
          <xdr:spPr>
            <a:xfrm>
              <a:off x="780343" y="8558852"/>
              <a:ext cx="468000" cy="468000"/>
            </a:xfrm>
            <a:prstGeom prst="rect">
              <a:avLst/>
            </a:prstGeom>
          </xdr:spPr>
        </xdr:pic>
      </xdr:grpSp>
      <xdr:grpSp>
        <xdr:nvGrpSpPr>
          <xdr:cNvPr id="9" name="Group 8">
            <a:extLst>
              <a:ext uri="{FF2B5EF4-FFF2-40B4-BE49-F238E27FC236}">
                <a16:creationId xmlns:a16="http://schemas.microsoft.com/office/drawing/2014/main" id="{7D39EEE2-B4D3-3DE5-26E4-0190991511BE}"/>
              </a:ext>
            </a:extLst>
          </xdr:cNvPr>
          <xdr:cNvGrpSpPr/>
        </xdr:nvGrpSpPr>
        <xdr:grpSpPr>
          <a:xfrm>
            <a:off x="3799391" y="8551333"/>
            <a:ext cx="1000125" cy="601236"/>
            <a:chOff x="8392583" y="8551333"/>
            <a:chExt cx="1000125" cy="601236"/>
          </a:xfrm>
        </xdr:grpSpPr>
        <xdr:sp macro="" textlink="">
          <xdr:nvSpPr>
            <xdr:cNvPr id="10" name="Rectangle: Rounded Corners 9">
              <a:extLst>
                <a:ext uri="{FF2B5EF4-FFF2-40B4-BE49-F238E27FC236}">
                  <a16:creationId xmlns:a16="http://schemas.microsoft.com/office/drawing/2014/main" id="{ADB40EE3-C23D-1D77-5488-165FAE3E210E}"/>
                </a:ext>
              </a:extLst>
            </xdr:cNvPr>
            <xdr:cNvSpPr>
              <a:spLocks noChangeAspect="1"/>
            </xdr:cNvSpPr>
          </xdr:nvSpPr>
          <xdr:spPr>
            <a:xfrm>
              <a:off x="8553821" y="855133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9FB84328-53DE-D9BB-8F7F-FDB27221F534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392583" y="8934566"/>
              <a:ext cx="1000125" cy="187885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Cash</a:t>
              </a:r>
              <a:r>
                <a:rPr lang="en-US" sz="900" b="0" i="0" u="none" strike="noStrike" baseline="0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Target</a:t>
              </a:r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pic>
          <xdr:nvPicPr>
            <xdr:cNvPr id="12" name="Graphic 11" descr="Logarithmic Graph with solid fill">
              <a:extLst>
                <a:ext uri="{FF2B5EF4-FFF2-40B4-BE49-F238E27FC236}">
                  <a16:creationId xmlns:a16="http://schemas.microsoft.com/office/drawing/2014/main" id="{D2C9D177-6645-0DEC-BCB6-3B2485C863A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3"/>
                </a:ext>
              </a:extLst>
            </a:blip>
            <a:stretch>
              <a:fillRect/>
            </a:stretch>
          </xdr:blipFill>
          <xdr:spPr>
            <a:xfrm>
              <a:off x="8664931" y="8558852"/>
              <a:ext cx="468000" cy="468000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3</xdr:col>
      <xdr:colOff>376217</xdr:colOff>
      <xdr:row>0</xdr:row>
      <xdr:rowOff>14289</xdr:rowOff>
    </xdr:from>
    <xdr:to>
      <xdr:col>9</xdr:col>
      <xdr:colOff>59250</xdr:colOff>
      <xdr:row>4</xdr:row>
      <xdr:rowOff>152909</xdr:rowOff>
    </xdr:to>
    <xdr:grpSp>
      <xdr:nvGrpSpPr>
        <xdr:cNvPr id="22" name="Group 21">
          <a:extLst>
            <a:ext uri="{FF2B5EF4-FFF2-40B4-BE49-F238E27FC236}">
              <a16:creationId xmlns:a16="http://schemas.microsoft.com/office/drawing/2014/main" id="{4D24E00B-D043-454A-837F-97CAA6652656}"/>
            </a:ext>
          </a:extLst>
        </xdr:cNvPr>
        <xdr:cNvGrpSpPr/>
      </xdr:nvGrpSpPr>
      <xdr:grpSpPr>
        <a:xfrm>
          <a:off x="3703617" y="14289"/>
          <a:ext cx="3298300" cy="883687"/>
          <a:chOff x="11615745" y="3548059"/>
          <a:chExt cx="3450171" cy="862520"/>
        </a:xfrm>
      </xdr:grpSpPr>
      <xdr:sp macro="" textlink="">
        <xdr:nvSpPr>
          <xdr:cNvPr id="23" name="Rectangle: Rounded Corners 22">
            <a:extLst>
              <a:ext uri="{FF2B5EF4-FFF2-40B4-BE49-F238E27FC236}">
                <a16:creationId xmlns:a16="http://schemas.microsoft.com/office/drawing/2014/main" id="{871808D3-4129-85DB-F383-C524B7899DFA}"/>
              </a:ext>
            </a:extLst>
          </xdr:cNvPr>
          <xdr:cNvSpPr>
            <a:spLocks/>
          </xdr:cNvSpPr>
        </xdr:nvSpPr>
        <xdr:spPr>
          <a:xfrm>
            <a:off x="11615745" y="3582221"/>
            <a:ext cx="3450171" cy="781556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073B3744-1FE9-53C9-55E6-39F1428D73C6}"/>
              </a:ext>
            </a:extLst>
          </xdr:cNvPr>
          <xdr:cNvSpPr txBox="1">
            <a:spLocks noChangeAspect="1"/>
          </xdr:cNvSpPr>
        </xdr:nvSpPr>
        <xdr:spPr>
          <a:xfrm>
            <a:off x="12777942" y="4191356"/>
            <a:ext cx="1248805" cy="219223"/>
          </a:xfrm>
          <a:prstGeom prst="rect">
            <a:avLst/>
          </a:prstGeom>
          <a:solidFill>
            <a:schemeClr val="lt1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900"/>
              <a:t>Date</a:t>
            </a:r>
            <a:r>
              <a:rPr lang="en-CA" sz="900" baseline="0"/>
              <a:t> </a:t>
            </a:r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Horizon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25" name="Group 24">
            <a:extLst>
              <a:ext uri="{FF2B5EF4-FFF2-40B4-BE49-F238E27FC236}">
                <a16:creationId xmlns:a16="http://schemas.microsoft.com/office/drawing/2014/main" id="{28912975-C9F0-79A0-11CD-E3D179D06405}"/>
              </a:ext>
            </a:extLst>
          </xdr:cNvPr>
          <xdr:cNvGrpSpPr/>
        </xdr:nvGrpSpPr>
        <xdr:grpSpPr>
          <a:xfrm>
            <a:off x="11784645" y="3548059"/>
            <a:ext cx="633095" cy="692059"/>
            <a:chOff x="8375652" y="3450171"/>
            <a:chExt cx="710140" cy="687907"/>
          </a:xfrm>
        </xdr:grpSpPr>
        <xdr:sp macro="" textlink="">
          <xdr:nvSpPr>
            <xdr:cNvPr id="42" name="Rectangle: Rounded Corners 41">
              <a:extLst>
                <a:ext uri="{FF2B5EF4-FFF2-40B4-BE49-F238E27FC236}">
                  <a16:creationId xmlns:a16="http://schemas.microsoft.com/office/drawing/2014/main" id="{E3910767-D474-5B1F-B9B8-76CFB7B392C9}"/>
                </a:ext>
              </a:extLst>
            </xdr:cNvPr>
            <xdr:cNvSpPr>
              <a:spLocks noChangeAspect="1"/>
            </xdr:cNvSpPr>
          </xdr:nvSpPr>
          <xdr:spPr>
            <a:xfrm>
              <a:off x="8375652" y="3499807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43" name="TextBox 42">
              <a:extLst>
                <a:ext uri="{FF2B5EF4-FFF2-40B4-BE49-F238E27FC236}">
                  <a16:creationId xmlns:a16="http://schemas.microsoft.com/office/drawing/2014/main" id="{1BFC498A-331C-30ED-134E-88BA5D70155A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450785" y="3963454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1Y</a:t>
              </a:r>
            </a:p>
          </xdr:txBody>
        </xdr:sp>
        <xdr:pic>
          <xdr:nvPicPr>
            <xdr:cNvPr id="44" name="Graphic 43" descr="Signal with solid fill">
              <a:extLst>
                <a:ext uri="{FF2B5EF4-FFF2-40B4-BE49-F238E27FC236}">
                  <a16:creationId xmlns:a16="http://schemas.microsoft.com/office/drawing/2014/main" id="{004CB790-79E4-61CC-B9CC-D89E14F66742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8450792" y="3450171"/>
              <a:ext cx="543981" cy="543981"/>
            </a:xfrm>
            <a:prstGeom prst="rect">
              <a:avLst/>
            </a:prstGeom>
          </xdr:spPr>
        </xdr:pic>
      </xdr:grpSp>
      <xdr:grpSp>
        <xdr:nvGrpSpPr>
          <xdr:cNvPr id="26" name="Group 25">
            <a:extLst>
              <a:ext uri="{FF2B5EF4-FFF2-40B4-BE49-F238E27FC236}">
                <a16:creationId xmlns:a16="http://schemas.microsoft.com/office/drawing/2014/main" id="{49812F9A-1BB8-8CEB-727F-B718848D92C4}"/>
              </a:ext>
            </a:extLst>
          </xdr:cNvPr>
          <xdr:cNvGrpSpPr/>
        </xdr:nvGrpSpPr>
        <xdr:grpSpPr>
          <a:xfrm>
            <a:off x="12435671" y="3553394"/>
            <a:ext cx="633095" cy="692059"/>
            <a:chOff x="8375652" y="3450171"/>
            <a:chExt cx="710140" cy="687907"/>
          </a:xfrm>
        </xdr:grpSpPr>
        <xdr:sp macro="" textlink="">
          <xdr:nvSpPr>
            <xdr:cNvPr id="39" name="Rectangle: Rounded Corners 38">
              <a:extLst>
                <a:ext uri="{FF2B5EF4-FFF2-40B4-BE49-F238E27FC236}">
                  <a16:creationId xmlns:a16="http://schemas.microsoft.com/office/drawing/2014/main" id="{87AF619A-F93F-5D4B-B56F-D7F14A17DE05}"/>
                </a:ext>
              </a:extLst>
            </xdr:cNvPr>
            <xdr:cNvSpPr>
              <a:spLocks noChangeAspect="1"/>
            </xdr:cNvSpPr>
          </xdr:nvSpPr>
          <xdr:spPr>
            <a:xfrm>
              <a:off x="8375652" y="3499807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40" name="TextBox 39">
              <a:extLst>
                <a:ext uri="{FF2B5EF4-FFF2-40B4-BE49-F238E27FC236}">
                  <a16:creationId xmlns:a16="http://schemas.microsoft.com/office/drawing/2014/main" id="{B7E8DFA9-84E3-CBEC-E080-EC547138B803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450785" y="3963454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2Y</a:t>
              </a:r>
            </a:p>
          </xdr:txBody>
        </xdr:sp>
        <xdr:pic>
          <xdr:nvPicPr>
            <xdr:cNvPr id="41" name="Graphic 40" descr="Signal with solid fill">
              <a:extLst>
                <a:ext uri="{FF2B5EF4-FFF2-40B4-BE49-F238E27FC236}">
                  <a16:creationId xmlns:a16="http://schemas.microsoft.com/office/drawing/2014/main" id="{663CDA58-C345-901E-3FD6-FADFBB671A4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8450792" y="3450171"/>
              <a:ext cx="543981" cy="543981"/>
            </a:xfrm>
            <a:prstGeom prst="rect">
              <a:avLst/>
            </a:prstGeom>
          </xdr:spPr>
        </xdr:pic>
      </xdr:grpSp>
      <xdr:grpSp>
        <xdr:nvGrpSpPr>
          <xdr:cNvPr id="27" name="Group 26">
            <a:extLst>
              <a:ext uri="{FF2B5EF4-FFF2-40B4-BE49-F238E27FC236}">
                <a16:creationId xmlns:a16="http://schemas.microsoft.com/office/drawing/2014/main" id="{54A58A3F-1557-D891-D65A-8FEB83F12F60}"/>
              </a:ext>
            </a:extLst>
          </xdr:cNvPr>
          <xdr:cNvGrpSpPr/>
        </xdr:nvGrpSpPr>
        <xdr:grpSpPr>
          <a:xfrm>
            <a:off x="13086693" y="3553386"/>
            <a:ext cx="633095" cy="692059"/>
            <a:chOff x="8375652" y="3450171"/>
            <a:chExt cx="710140" cy="687907"/>
          </a:xfrm>
        </xdr:grpSpPr>
        <xdr:sp macro="" textlink="">
          <xdr:nvSpPr>
            <xdr:cNvPr id="36" name="Rectangle: Rounded Corners 35">
              <a:extLst>
                <a:ext uri="{FF2B5EF4-FFF2-40B4-BE49-F238E27FC236}">
                  <a16:creationId xmlns:a16="http://schemas.microsoft.com/office/drawing/2014/main" id="{9425E643-B9A8-3CEB-975D-DAD8C4E4CA59}"/>
                </a:ext>
              </a:extLst>
            </xdr:cNvPr>
            <xdr:cNvSpPr>
              <a:spLocks noChangeAspect="1"/>
            </xdr:cNvSpPr>
          </xdr:nvSpPr>
          <xdr:spPr>
            <a:xfrm>
              <a:off x="8375652" y="3499807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37" name="TextBox 36">
              <a:extLst>
                <a:ext uri="{FF2B5EF4-FFF2-40B4-BE49-F238E27FC236}">
                  <a16:creationId xmlns:a16="http://schemas.microsoft.com/office/drawing/2014/main" id="{84E826B5-1B6A-3418-925A-77E7B9C54CD0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450785" y="3963454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3Y</a:t>
              </a:r>
            </a:p>
          </xdr:txBody>
        </xdr:sp>
        <xdr:pic>
          <xdr:nvPicPr>
            <xdr:cNvPr id="38" name="Graphic 37" descr="Signal with solid fill">
              <a:extLst>
                <a:ext uri="{FF2B5EF4-FFF2-40B4-BE49-F238E27FC236}">
                  <a16:creationId xmlns:a16="http://schemas.microsoft.com/office/drawing/2014/main" id="{00C4E88A-C352-19F2-2226-171069E7CCB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8450792" y="3450171"/>
              <a:ext cx="543981" cy="543981"/>
            </a:xfrm>
            <a:prstGeom prst="rect">
              <a:avLst/>
            </a:prstGeom>
          </xdr:spPr>
        </xdr:pic>
      </xdr:grpSp>
      <xdr:grpSp>
        <xdr:nvGrpSpPr>
          <xdr:cNvPr id="28" name="Group 27">
            <a:extLst>
              <a:ext uri="{FF2B5EF4-FFF2-40B4-BE49-F238E27FC236}">
                <a16:creationId xmlns:a16="http://schemas.microsoft.com/office/drawing/2014/main" id="{C79069D2-818D-D06A-7D14-8B4800329E23}"/>
              </a:ext>
            </a:extLst>
          </xdr:cNvPr>
          <xdr:cNvGrpSpPr/>
        </xdr:nvGrpSpPr>
        <xdr:grpSpPr>
          <a:xfrm>
            <a:off x="13737719" y="3558145"/>
            <a:ext cx="633095" cy="692059"/>
            <a:chOff x="8375652" y="3450171"/>
            <a:chExt cx="710140" cy="687907"/>
          </a:xfrm>
        </xdr:grpSpPr>
        <xdr:sp macro="" textlink="">
          <xdr:nvSpPr>
            <xdr:cNvPr id="33" name="Rectangle: Rounded Corners 32">
              <a:extLst>
                <a:ext uri="{FF2B5EF4-FFF2-40B4-BE49-F238E27FC236}">
                  <a16:creationId xmlns:a16="http://schemas.microsoft.com/office/drawing/2014/main" id="{E7CF63A4-197E-54D9-6503-0BD40B76E482}"/>
                </a:ext>
              </a:extLst>
            </xdr:cNvPr>
            <xdr:cNvSpPr>
              <a:spLocks noChangeAspect="1"/>
            </xdr:cNvSpPr>
          </xdr:nvSpPr>
          <xdr:spPr>
            <a:xfrm>
              <a:off x="8375652" y="3499807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34" name="TextBox 33">
              <a:extLst>
                <a:ext uri="{FF2B5EF4-FFF2-40B4-BE49-F238E27FC236}">
                  <a16:creationId xmlns:a16="http://schemas.microsoft.com/office/drawing/2014/main" id="{1E56ECD5-1BB2-A206-2980-ABB0777071F7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450785" y="3963454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4Y</a:t>
              </a:r>
            </a:p>
          </xdr:txBody>
        </xdr:sp>
        <xdr:pic>
          <xdr:nvPicPr>
            <xdr:cNvPr id="35" name="Graphic 34" descr="Signal with solid fill">
              <a:extLst>
                <a:ext uri="{FF2B5EF4-FFF2-40B4-BE49-F238E27FC236}">
                  <a16:creationId xmlns:a16="http://schemas.microsoft.com/office/drawing/2014/main" id="{775A2564-9771-E0AB-9AB4-43874269D311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8450792" y="3450171"/>
              <a:ext cx="543981" cy="543981"/>
            </a:xfrm>
            <a:prstGeom prst="rect">
              <a:avLst/>
            </a:prstGeom>
          </xdr:spPr>
        </xdr:pic>
      </xdr:grpSp>
      <xdr:grpSp>
        <xdr:nvGrpSpPr>
          <xdr:cNvPr id="29" name="Group 28">
            <a:extLst>
              <a:ext uri="{FF2B5EF4-FFF2-40B4-BE49-F238E27FC236}">
                <a16:creationId xmlns:a16="http://schemas.microsoft.com/office/drawing/2014/main" id="{64D75C93-2761-49C4-E230-12B56DF858B9}"/>
              </a:ext>
            </a:extLst>
          </xdr:cNvPr>
          <xdr:cNvGrpSpPr/>
        </xdr:nvGrpSpPr>
        <xdr:grpSpPr>
          <a:xfrm>
            <a:off x="14388742" y="3563473"/>
            <a:ext cx="633095" cy="692059"/>
            <a:chOff x="8375652" y="3450171"/>
            <a:chExt cx="710140" cy="687907"/>
          </a:xfrm>
        </xdr:grpSpPr>
        <xdr:sp macro="" textlink="">
          <xdr:nvSpPr>
            <xdr:cNvPr id="30" name="Rectangle: Rounded Corners 29">
              <a:extLst>
                <a:ext uri="{FF2B5EF4-FFF2-40B4-BE49-F238E27FC236}">
                  <a16:creationId xmlns:a16="http://schemas.microsoft.com/office/drawing/2014/main" id="{9B71158A-615F-E16B-F76F-3BD940722479}"/>
                </a:ext>
              </a:extLst>
            </xdr:cNvPr>
            <xdr:cNvSpPr>
              <a:spLocks noChangeAspect="1"/>
            </xdr:cNvSpPr>
          </xdr:nvSpPr>
          <xdr:spPr>
            <a:xfrm>
              <a:off x="8375652" y="3499807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31" name="TextBox 30">
              <a:extLst>
                <a:ext uri="{FF2B5EF4-FFF2-40B4-BE49-F238E27FC236}">
                  <a16:creationId xmlns:a16="http://schemas.microsoft.com/office/drawing/2014/main" id="{C254D430-3782-1BA3-3E38-4A70D1D5AE2A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450785" y="3963454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5Y</a:t>
              </a:r>
            </a:p>
          </xdr:txBody>
        </xdr:sp>
        <xdr:pic>
          <xdr:nvPicPr>
            <xdr:cNvPr id="32" name="Graphic 31" descr="Signal with solid fill">
              <a:extLst>
                <a:ext uri="{FF2B5EF4-FFF2-40B4-BE49-F238E27FC236}">
                  <a16:creationId xmlns:a16="http://schemas.microsoft.com/office/drawing/2014/main" id="{775A05A5-3912-C5D1-B2E1-17AEB8D79A5D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8450792" y="3450171"/>
              <a:ext cx="543981" cy="543981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0</xdr:col>
      <xdr:colOff>38086</xdr:colOff>
      <xdr:row>0</xdr:row>
      <xdr:rowOff>23815</xdr:rowOff>
    </xdr:from>
    <xdr:to>
      <xdr:col>3</xdr:col>
      <xdr:colOff>357703</xdr:colOff>
      <xdr:row>4</xdr:row>
      <xdr:rowOff>141734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F8C2D4D4-A0DF-4E7B-AEA3-1EA4C800A095}"/>
            </a:ext>
          </a:extLst>
        </xdr:cNvPr>
        <xdr:cNvGrpSpPr/>
      </xdr:nvGrpSpPr>
      <xdr:grpSpPr>
        <a:xfrm>
          <a:off x="38086" y="23815"/>
          <a:ext cx="3647017" cy="862986"/>
          <a:chOff x="4452408" y="2237447"/>
          <a:chExt cx="3777192" cy="841819"/>
        </a:xfrm>
      </xdr:grpSpPr>
      <xdr:sp macro="" textlink="">
        <xdr:nvSpPr>
          <xdr:cNvPr id="46" name="Rectangle: Rounded Corners 45">
            <a:extLst>
              <a:ext uri="{FF2B5EF4-FFF2-40B4-BE49-F238E27FC236}">
                <a16:creationId xmlns:a16="http://schemas.microsoft.com/office/drawing/2014/main" id="{6728D62D-0E9E-5EAF-11BC-D3398374B9EA}"/>
              </a:ext>
            </a:extLst>
          </xdr:cNvPr>
          <xdr:cNvSpPr>
            <a:spLocks/>
          </xdr:cNvSpPr>
        </xdr:nvSpPr>
        <xdr:spPr>
          <a:xfrm>
            <a:off x="4452408" y="2244754"/>
            <a:ext cx="3777192" cy="781768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grpSp>
        <xdr:nvGrpSpPr>
          <xdr:cNvPr id="47" name="Group 46">
            <a:extLst>
              <a:ext uri="{FF2B5EF4-FFF2-40B4-BE49-F238E27FC236}">
                <a16:creationId xmlns:a16="http://schemas.microsoft.com/office/drawing/2014/main" id="{248FBF95-A917-0741-64A0-E28033628C7A}"/>
              </a:ext>
            </a:extLst>
          </xdr:cNvPr>
          <xdr:cNvGrpSpPr/>
        </xdr:nvGrpSpPr>
        <xdr:grpSpPr>
          <a:xfrm>
            <a:off x="4537360" y="2271409"/>
            <a:ext cx="712479" cy="616633"/>
            <a:chOff x="7545952" y="2219211"/>
            <a:chExt cx="710140" cy="612768"/>
          </a:xfrm>
        </xdr:grpSpPr>
        <xdr:sp macro="" textlink="">
          <xdr:nvSpPr>
            <xdr:cNvPr id="65" name="Rectangle: Rounded Corners 64">
              <a:extLst>
                <a:ext uri="{FF2B5EF4-FFF2-40B4-BE49-F238E27FC236}">
                  <a16:creationId xmlns:a16="http://schemas.microsoft.com/office/drawing/2014/main" id="{98F60E79-1547-9E44-8816-6B89EDDFBE6F}"/>
                </a:ext>
              </a:extLst>
            </xdr:cNvPr>
            <xdr:cNvSpPr>
              <a:spLocks noChangeAspect="1"/>
            </xdr:cNvSpPr>
          </xdr:nvSpPr>
          <xdr:spPr>
            <a:xfrm>
              <a:off x="7545952" y="2219211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pic>
          <xdr:nvPicPr>
            <xdr:cNvPr id="66" name="Graphic 65" descr="Users with solid fill">
              <a:extLst>
                <a:ext uri="{FF2B5EF4-FFF2-40B4-BE49-F238E27FC236}">
                  <a16:creationId xmlns:a16="http://schemas.microsoft.com/office/drawing/2014/main" id="{FABC3F69-A593-9AF8-133B-FCB476C66E59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7"/>
                </a:ext>
              </a:extLst>
            </a:blip>
            <a:stretch>
              <a:fillRect/>
            </a:stretch>
          </xdr:blipFill>
          <xdr:spPr>
            <a:xfrm>
              <a:off x="7678230" y="2233027"/>
              <a:ext cx="468000" cy="468000"/>
            </a:xfrm>
            <a:prstGeom prst="rect">
              <a:avLst/>
            </a:prstGeom>
          </xdr:spPr>
        </xdr:pic>
        <xdr:sp macro="" textlink="">
          <xdr:nvSpPr>
            <xdr:cNvPr id="67" name="TextBox 66">
              <a:extLst>
                <a:ext uri="{FF2B5EF4-FFF2-40B4-BE49-F238E27FC236}">
                  <a16:creationId xmlns:a16="http://schemas.microsoft.com/office/drawing/2014/main" id="{FC26021F-5F38-6DB7-3A1A-AA79BC86B8AE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562874" y="2624650"/>
              <a:ext cx="660408" cy="207329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Portfolio</a:t>
              </a:r>
            </a:p>
          </xdr:txBody>
        </xdr:sp>
      </xdr:grpSp>
      <xdr:sp macro="" textlink="">
        <xdr:nvSpPr>
          <xdr:cNvPr id="48" name="TextBox 47">
            <a:extLst>
              <a:ext uri="{FF2B5EF4-FFF2-40B4-BE49-F238E27FC236}">
                <a16:creationId xmlns:a16="http://schemas.microsoft.com/office/drawing/2014/main" id="{D83AE60C-6E7F-3FAA-9FD8-4047BF0C5EA3}"/>
              </a:ext>
            </a:extLst>
          </xdr:cNvPr>
          <xdr:cNvSpPr txBox="1">
            <a:spLocks noChangeAspect="1"/>
          </xdr:cNvSpPr>
        </xdr:nvSpPr>
        <xdr:spPr>
          <a:xfrm>
            <a:off x="5736029" y="2893351"/>
            <a:ext cx="1146479" cy="185915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>
                <a:latin typeface="Segoe UI" panose="020B0502040204020203" pitchFamily="34" charset="0"/>
                <a:cs typeface="Segoe UI" panose="020B0502040204020203" pitchFamily="34" charset="0"/>
              </a:rPr>
              <a:t>Data Model</a:t>
            </a:r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 Activities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49" name="Group 48">
            <a:extLst>
              <a:ext uri="{FF2B5EF4-FFF2-40B4-BE49-F238E27FC236}">
                <a16:creationId xmlns:a16="http://schemas.microsoft.com/office/drawing/2014/main" id="{1B6F14F8-70A7-2211-972A-6DC6DC11A3C0}"/>
              </a:ext>
            </a:extLst>
          </xdr:cNvPr>
          <xdr:cNvGrpSpPr/>
        </xdr:nvGrpSpPr>
        <xdr:grpSpPr>
          <a:xfrm>
            <a:off x="5271584" y="2269429"/>
            <a:ext cx="684660" cy="642297"/>
            <a:chOff x="2524114" y="2444753"/>
            <a:chExt cx="710140" cy="638271"/>
          </a:xfrm>
        </xdr:grpSpPr>
        <xdr:sp macro="" textlink="">
          <xdr:nvSpPr>
            <xdr:cNvPr id="62" name="Rectangle: Rounded Corners 61">
              <a:extLst>
                <a:ext uri="{FF2B5EF4-FFF2-40B4-BE49-F238E27FC236}">
                  <a16:creationId xmlns:a16="http://schemas.microsoft.com/office/drawing/2014/main" id="{7471ED1D-6A8B-30C4-DA3A-76E0834ECE38}"/>
                </a:ext>
              </a:extLst>
            </xdr:cNvPr>
            <xdr:cNvSpPr>
              <a:spLocks noChangeAspect="1"/>
            </xdr:cNvSpPr>
          </xdr:nvSpPr>
          <xdr:spPr>
            <a:xfrm>
              <a:off x="2524114" y="244475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63" name="TextBox 62">
              <a:extLst>
                <a:ext uri="{FF2B5EF4-FFF2-40B4-BE49-F238E27FC236}">
                  <a16:creationId xmlns:a16="http://schemas.microsoft.com/office/drawing/2014/main" id="{0B28276C-36DD-8104-D477-1E4B6C5F24B0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2599247" y="2908400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Ticker</a:t>
              </a:r>
            </a:p>
          </xdr:txBody>
        </xdr:sp>
        <xdr:pic>
          <xdr:nvPicPr>
            <xdr:cNvPr id="64" name="Graphic 63" descr="Pen with solid fill">
              <a:extLst>
                <a:ext uri="{FF2B5EF4-FFF2-40B4-BE49-F238E27FC236}">
                  <a16:creationId xmlns:a16="http://schemas.microsoft.com/office/drawing/2014/main" id="{604C2B98-F76E-63EF-F72D-9DFED8DF4DE3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8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9"/>
                </a:ext>
              </a:extLst>
            </a:blip>
            <a:stretch>
              <a:fillRect/>
            </a:stretch>
          </xdr:blipFill>
          <xdr:spPr>
            <a:xfrm>
              <a:off x="2651113" y="2458619"/>
              <a:ext cx="432000" cy="432000"/>
            </a:xfrm>
            <a:prstGeom prst="rect">
              <a:avLst/>
            </a:prstGeom>
          </xdr:spPr>
        </xdr:pic>
      </xdr:grpSp>
      <xdr:grpSp>
        <xdr:nvGrpSpPr>
          <xdr:cNvPr id="50" name="Group 49">
            <a:extLst>
              <a:ext uri="{FF2B5EF4-FFF2-40B4-BE49-F238E27FC236}">
                <a16:creationId xmlns:a16="http://schemas.microsoft.com/office/drawing/2014/main" id="{BCAFADA4-CCC5-9893-38F6-1D00E3CE463D}"/>
              </a:ext>
            </a:extLst>
          </xdr:cNvPr>
          <xdr:cNvGrpSpPr/>
        </xdr:nvGrpSpPr>
        <xdr:grpSpPr>
          <a:xfrm>
            <a:off x="6613361" y="2269429"/>
            <a:ext cx="840786" cy="621623"/>
            <a:chOff x="1636174" y="2164296"/>
            <a:chExt cx="872076" cy="617726"/>
          </a:xfrm>
        </xdr:grpSpPr>
        <xdr:sp macro="" textlink="">
          <xdr:nvSpPr>
            <xdr:cNvPr id="59" name="Rectangle: Rounded Corners 58">
              <a:extLst>
                <a:ext uri="{FF2B5EF4-FFF2-40B4-BE49-F238E27FC236}">
                  <a16:creationId xmlns:a16="http://schemas.microsoft.com/office/drawing/2014/main" id="{C1B92CC2-FB10-2033-A059-172A18F02674}"/>
                </a:ext>
              </a:extLst>
            </xdr:cNvPr>
            <xdr:cNvSpPr>
              <a:spLocks noChangeAspect="1"/>
            </xdr:cNvSpPr>
          </xdr:nvSpPr>
          <xdr:spPr>
            <a:xfrm>
              <a:off x="1719790" y="216630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60" name="TextBox 59">
              <a:extLst>
                <a:ext uri="{FF2B5EF4-FFF2-40B4-BE49-F238E27FC236}">
                  <a16:creationId xmlns:a16="http://schemas.microsoft.com/office/drawing/2014/main" id="{6B326A47-E799-6C32-58B3-E05635D5065A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36174" y="2508242"/>
              <a:ext cx="872076" cy="273780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Refresh</a:t>
              </a:r>
              <a:r>
                <a:rPr lang="en-US" sz="900" b="0" i="0" u="none" strike="noStrike" baseline="0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</a:t>
              </a:r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pic>
          <xdr:nvPicPr>
            <xdr:cNvPr id="61" name="Graphic 60" descr="Repeat with solid fill">
              <a:extLst>
                <a:ext uri="{FF2B5EF4-FFF2-40B4-BE49-F238E27FC236}">
                  <a16:creationId xmlns:a16="http://schemas.microsoft.com/office/drawing/2014/main" id="{B0694B17-DDA4-821A-1983-23FA951F0B3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0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11"/>
                </a:ext>
              </a:extLst>
            </a:blip>
            <a:stretch>
              <a:fillRect/>
            </a:stretch>
          </xdr:blipFill>
          <xdr:spPr>
            <a:xfrm>
              <a:off x="1857370" y="2164296"/>
              <a:ext cx="432000" cy="432000"/>
            </a:xfrm>
            <a:prstGeom prst="rect">
              <a:avLst/>
            </a:prstGeom>
          </xdr:spPr>
        </xdr:pic>
      </xdr:grpSp>
      <xdr:grpSp>
        <xdr:nvGrpSpPr>
          <xdr:cNvPr id="51" name="Group 50">
            <a:extLst>
              <a:ext uri="{FF2B5EF4-FFF2-40B4-BE49-F238E27FC236}">
                <a16:creationId xmlns:a16="http://schemas.microsoft.com/office/drawing/2014/main" id="{39E93BBD-34D9-0CD2-65F0-AB5924BC2BA8}"/>
              </a:ext>
            </a:extLst>
          </xdr:cNvPr>
          <xdr:cNvGrpSpPr/>
        </xdr:nvGrpSpPr>
        <xdr:grpSpPr>
          <a:xfrm>
            <a:off x="5980769" y="2237447"/>
            <a:ext cx="684660" cy="633680"/>
            <a:chOff x="1561041" y="7498289"/>
            <a:chExt cx="710140" cy="629708"/>
          </a:xfrm>
        </xdr:grpSpPr>
        <xdr:sp macro="" textlink="">
          <xdr:nvSpPr>
            <xdr:cNvPr id="56" name="Rectangle: Rounded Corners 55">
              <a:extLst>
                <a:ext uri="{FF2B5EF4-FFF2-40B4-BE49-F238E27FC236}">
                  <a16:creationId xmlns:a16="http://schemas.microsoft.com/office/drawing/2014/main" id="{AF5D93EF-2D4D-3EF1-CE6E-0E78BE15B062}"/>
                </a:ext>
              </a:extLst>
            </xdr:cNvPr>
            <xdr:cNvSpPr>
              <a:spLocks noChangeAspect="1"/>
            </xdr:cNvSpPr>
          </xdr:nvSpPr>
          <xdr:spPr>
            <a:xfrm>
              <a:off x="1561041" y="7526761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57" name="TextBox 56">
              <a:extLst>
                <a:ext uri="{FF2B5EF4-FFF2-40B4-BE49-F238E27FC236}">
                  <a16:creationId xmlns:a16="http://schemas.microsoft.com/office/drawing/2014/main" id="{C75534CA-2695-35C9-F61E-1E65EAE11C7E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25595" y="7953366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Save</a:t>
              </a:r>
            </a:p>
          </xdr:txBody>
        </xdr:sp>
        <xdr:pic>
          <xdr:nvPicPr>
            <xdr:cNvPr id="58" name="Graphic 57" descr="Disk with solid fill">
              <a:extLst>
                <a:ext uri="{FF2B5EF4-FFF2-40B4-BE49-F238E27FC236}">
                  <a16:creationId xmlns:a16="http://schemas.microsoft.com/office/drawing/2014/main" id="{209FFD58-EEF3-103E-B17C-67370A4F5419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2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13"/>
                </a:ext>
              </a:extLst>
            </a:blip>
            <a:stretch>
              <a:fillRect/>
            </a:stretch>
          </xdr:blipFill>
          <xdr:spPr>
            <a:xfrm>
              <a:off x="1688014" y="7498289"/>
              <a:ext cx="468000" cy="468000"/>
            </a:xfrm>
            <a:prstGeom prst="rect">
              <a:avLst/>
            </a:prstGeom>
          </xdr:spPr>
        </xdr:pic>
      </xdr:grpSp>
      <xdr:grpSp>
        <xdr:nvGrpSpPr>
          <xdr:cNvPr id="52" name="Group 51">
            <a:extLst>
              <a:ext uri="{FF2B5EF4-FFF2-40B4-BE49-F238E27FC236}">
                <a16:creationId xmlns:a16="http://schemas.microsoft.com/office/drawing/2014/main" id="{E9126821-14FC-B149-3771-FE19B0781718}"/>
              </a:ext>
            </a:extLst>
          </xdr:cNvPr>
          <xdr:cNvGrpSpPr/>
        </xdr:nvGrpSpPr>
        <xdr:grpSpPr>
          <a:xfrm>
            <a:off x="7393968" y="2242714"/>
            <a:ext cx="768088" cy="670946"/>
            <a:chOff x="5164667" y="12530667"/>
            <a:chExt cx="710140" cy="666740"/>
          </a:xfrm>
        </xdr:grpSpPr>
        <xdr:sp macro="" textlink="">
          <xdr:nvSpPr>
            <xdr:cNvPr id="53" name="Rectangle: Rounded Corners 52">
              <a:extLst>
                <a:ext uri="{FF2B5EF4-FFF2-40B4-BE49-F238E27FC236}">
                  <a16:creationId xmlns:a16="http://schemas.microsoft.com/office/drawing/2014/main" id="{0C60C90F-68F6-4716-A6D6-2177849EC63A}"/>
                </a:ext>
              </a:extLst>
            </xdr:cNvPr>
            <xdr:cNvSpPr>
              <a:spLocks noChangeAspect="1"/>
            </xdr:cNvSpPr>
          </xdr:nvSpPr>
          <xdr:spPr>
            <a:xfrm>
              <a:off x="5164667" y="12559136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pic>
          <xdr:nvPicPr>
            <xdr:cNvPr id="54" name="Graphic 53" descr="Back with solid fill">
              <a:extLst>
                <a:ext uri="{FF2B5EF4-FFF2-40B4-BE49-F238E27FC236}">
                  <a16:creationId xmlns:a16="http://schemas.microsoft.com/office/drawing/2014/main" id="{11A5437C-D5D6-1C57-F69F-260F0C499C2B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4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15"/>
                </a:ext>
              </a:extLst>
            </a:blip>
            <a:stretch>
              <a:fillRect/>
            </a:stretch>
          </xdr:blipFill>
          <xdr:spPr>
            <a:xfrm>
              <a:off x="5275799" y="12530667"/>
              <a:ext cx="468000" cy="468000"/>
            </a:xfrm>
            <a:prstGeom prst="rect">
              <a:avLst/>
            </a:prstGeom>
          </xdr:spPr>
        </xdr:pic>
        <xdr:sp macro="" textlink="">
          <xdr:nvSpPr>
            <xdr:cNvPr id="55" name="TextBox 54">
              <a:extLst>
                <a:ext uri="{FF2B5EF4-FFF2-40B4-BE49-F238E27FC236}">
                  <a16:creationId xmlns:a16="http://schemas.microsoft.com/office/drawing/2014/main" id="{587DA1F5-5654-9B8D-2FD0-87B174B92530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239800" y="13022783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Export</a:t>
              </a:r>
            </a:p>
          </xdr:txBody>
        </xdr:sp>
      </xdr:grpSp>
    </xdr:grpSp>
    <xdr:clientData/>
  </xdr:twoCellAnchor>
  <xdr:twoCellAnchor editAs="absolute">
    <xdr:from>
      <xdr:col>17</xdr:col>
      <xdr:colOff>46053</xdr:colOff>
      <xdr:row>5</xdr:row>
      <xdr:rowOff>42205</xdr:rowOff>
    </xdr:from>
    <xdr:to>
      <xdr:col>21</xdr:col>
      <xdr:colOff>778933</xdr:colOff>
      <xdr:row>6</xdr:row>
      <xdr:rowOff>297731</xdr:rowOff>
    </xdr:to>
    <xdr:grpSp>
      <xdr:nvGrpSpPr>
        <xdr:cNvPr id="68" name="Group 67">
          <a:extLst>
            <a:ext uri="{FF2B5EF4-FFF2-40B4-BE49-F238E27FC236}">
              <a16:creationId xmlns:a16="http://schemas.microsoft.com/office/drawing/2014/main" id="{BF971AE5-0B61-4DFD-9125-25E3B321736E}"/>
            </a:ext>
          </a:extLst>
        </xdr:cNvPr>
        <xdr:cNvGrpSpPr/>
      </xdr:nvGrpSpPr>
      <xdr:grpSpPr>
        <a:xfrm>
          <a:off x="11730053" y="973538"/>
          <a:ext cx="3950213" cy="755060"/>
          <a:chOff x="7128152" y="14713613"/>
          <a:chExt cx="2404029" cy="755060"/>
        </a:xfrm>
      </xdr:grpSpPr>
      <xdr:sp macro="" textlink="">
        <xdr:nvSpPr>
          <xdr:cNvPr id="69" name="Rectangle: Rounded Corners 68">
            <a:extLst>
              <a:ext uri="{FF2B5EF4-FFF2-40B4-BE49-F238E27FC236}">
                <a16:creationId xmlns:a16="http://schemas.microsoft.com/office/drawing/2014/main" id="{5590928C-89E4-3205-E5D4-5E6307C502CA}"/>
              </a:ext>
            </a:extLst>
          </xdr:cNvPr>
          <xdr:cNvSpPr/>
        </xdr:nvSpPr>
        <xdr:spPr>
          <a:xfrm>
            <a:off x="7128152" y="14713613"/>
            <a:ext cx="2404029" cy="737187"/>
          </a:xfrm>
          <a:prstGeom prst="roundRect">
            <a:avLst/>
          </a:prstGeom>
          <a:solidFill>
            <a:schemeClr val="bg2"/>
          </a:solidFill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sp macro="" textlink="">
        <xdr:nvSpPr>
          <xdr:cNvPr id="70" name="TextBox 69">
            <a:extLst>
              <a:ext uri="{FF2B5EF4-FFF2-40B4-BE49-F238E27FC236}">
                <a16:creationId xmlns:a16="http://schemas.microsoft.com/office/drawing/2014/main" id="{8FE7BB20-777B-F101-DBFA-84CB138CB6EC}"/>
              </a:ext>
            </a:extLst>
          </xdr:cNvPr>
          <xdr:cNvSpPr txBox="1">
            <a:spLocks noChangeAspect="1"/>
          </xdr:cNvSpPr>
        </xdr:nvSpPr>
        <xdr:spPr>
          <a:xfrm>
            <a:off x="7262220" y="14715139"/>
            <a:ext cx="2179364" cy="272087"/>
          </a:xfrm>
          <a:prstGeom prst="rect">
            <a:avLst/>
          </a:prstGeom>
          <a:solidFill>
            <a:schemeClr val="lt1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rPr>
              <a:t>Modern</a:t>
            </a:r>
            <a:r>
              <a:rPr lang="en-US" sz="900" b="0" i="0" u="none" strike="noStrike" baseline="0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rPr>
              <a:t> Portfolio Theory Figures</a:t>
            </a:r>
            <a:endParaRPr lang="en-US" sz="900" b="0" i="0" u="none" strike="noStrike">
              <a:solidFill>
                <a:srgbClr val="000000"/>
              </a:solidFill>
              <a:latin typeface="Segoe UI" panose="020B0502040204020203" pitchFamily="34" charset="0"/>
              <a:ea typeface="Calibri"/>
              <a:cs typeface="Segoe UI" panose="020B0502040204020203" pitchFamily="34" charset="0"/>
            </a:endParaRPr>
          </a:p>
        </xdr:txBody>
      </xdr:sp>
      <xdr:sp macro="" textlink="">
        <xdr:nvSpPr>
          <xdr:cNvPr id="71" name="TextBox 70">
            <a:extLst>
              <a:ext uri="{FF2B5EF4-FFF2-40B4-BE49-F238E27FC236}">
                <a16:creationId xmlns:a16="http://schemas.microsoft.com/office/drawing/2014/main" id="{22C6F810-3E9F-6ED9-221F-F54C3831BEE9}"/>
              </a:ext>
            </a:extLst>
          </xdr:cNvPr>
          <xdr:cNvSpPr txBox="1">
            <a:spLocks noChangeAspect="1"/>
          </xdr:cNvSpPr>
        </xdr:nvSpPr>
        <xdr:spPr>
          <a:xfrm>
            <a:off x="7362095" y="15001400"/>
            <a:ext cx="859978" cy="291086"/>
          </a:xfrm>
          <a:prstGeom prst="rect">
            <a:avLst/>
          </a:prstGeom>
          <a:solidFill>
            <a:sysClr val="window" lastClr="FFFFFF">
              <a:alpha val="0"/>
            </a:sys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marL="0" indent="0" algn="ctr"/>
            <a:fld id="{0F5DBA04-3D0B-436A-B523-9B40A3343DAA}" type="TxLink">
              <a:rPr lang="en-US" sz="1600" b="1" i="0" u="none" strike="noStrike">
                <a:solidFill>
                  <a:schemeClr val="tx1"/>
                </a:solidFill>
                <a:latin typeface="Calibri"/>
                <a:ea typeface="Calibri"/>
                <a:cs typeface="Calibri"/>
              </a:rPr>
              <a:pPr marL="0" indent="0" algn="ctr"/>
              <a:t>4.9%</a:t>
            </a:fld>
            <a:endParaRPr lang="en-US" sz="1600" b="1" i="0" u="none" strike="noStrike">
              <a:solidFill>
                <a:schemeClr val="tx1"/>
              </a:solidFill>
              <a:latin typeface="Calibri"/>
              <a:ea typeface="Calibri"/>
              <a:cs typeface="Calibri"/>
            </a:endParaRPr>
          </a:p>
        </xdr:txBody>
      </xdr:sp>
      <xdr:sp macro="" textlink="">
        <xdr:nvSpPr>
          <xdr:cNvPr id="72" name="TextBox 71">
            <a:extLst>
              <a:ext uri="{FF2B5EF4-FFF2-40B4-BE49-F238E27FC236}">
                <a16:creationId xmlns:a16="http://schemas.microsoft.com/office/drawing/2014/main" id="{9E9F0DF7-5C68-B855-C9F2-F974073581D4}"/>
              </a:ext>
            </a:extLst>
          </xdr:cNvPr>
          <xdr:cNvSpPr txBox="1">
            <a:spLocks noChangeAspect="1"/>
          </xdr:cNvSpPr>
        </xdr:nvSpPr>
        <xdr:spPr>
          <a:xfrm>
            <a:off x="7247006" y="15231501"/>
            <a:ext cx="1051174" cy="228729"/>
          </a:xfrm>
          <a:prstGeom prst="rect">
            <a:avLst/>
          </a:prstGeom>
          <a:solidFill>
            <a:schemeClr val="lt1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fld id="{6E288D78-66A4-48FB-A971-D8E3AD978182}" type="TxLink">
              <a:rPr lang="en-US" sz="1100" b="0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RiskFree Avg Return</a:t>
            </a:fld>
            <a:endParaRPr lang="en-US" sz="900" b="0" i="0" u="none" strike="noStrike">
              <a:solidFill>
                <a:schemeClr val="tx1"/>
              </a:solidFill>
              <a:latin typeface="Calibri"/>
              <a:ea typeface="Calibri"/>
              <a:cs typeface="Calibri"/>
            </a:endParaRPr>
          </a:p>
        </xdr:txBody>
      </xdr:sp>
      <xdr:sp macro="" textlink="">
        <xdr:nvSpPr>
          <xdr:cNvPr id="73" name="TextBox 72">
            <a:extLst>
              <a:ext uri="{FF2B5EF4-FFF2-40B4-BE49-F238E27FC236}">
                <a16:creationId xmlns:a16="http://schemas.microsoft.com/office/drawing/2014/main" id="{705C70B1-03F6-4198-5B5B-1FE8F7D88BA3}"/>
              </a:ext>
            </a:extLst>
          </xdr:cNvPr>
          <xdr:cNvSpPr txBox="1">
            <a:spLocks noChangeAspect="1"/>
          </xdr:cNvSpPr>
        </xdr:nvSpPr>
        <xdr:spPr>
          <a:xfrm>
            <a:off x="8200404" y="15233507"/>
            <a:ext cx="1080756" cy="235166"/>
          </a:xfrm>
          <a:prstGeom prst="rect">
            <a:avLst/>
          </a:prstGeom>
          <a:solidFill>
            <a:schemeClr val="lt1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US" b="0" i="0" u="none" strike="noStrike">
                <a:latin typeface="Calibri"/>
                <a:ea typeface="Calibri"/>
                <a:cs typeface="Calibri"/>
              </a:rPr>
              <a:t>Benchmark</a:t>
            </a:r>
          </a:p>
        </xdr:txBody>
      </xdr:sp>
      <xdr:sp macro="" textlink="">
        <xdr:nvSpPr>
          <xdr:cNvPr id="74" name="TextBox 73">
            <a:extLst>
              <a:ext uri="{FF2B5EF4-FFF2-40B4-BE49-F238E27FC236}">
                <a16:creationId xmlns:a16="http://schemas.microsoft.com/office/drawing/2014/main" id="{1F093EBF-D2C6-41E8-FF71-485DA3664BBB}"/>
              </a:ext>
            </a:extLst>
          </xdr:cNvPr>
          <xdr:cNvSpPr txBox="1">
            <a:spLocks noChangeAspect="1"/>
          </xdr:cNvSpPr>
        </xdr:nvSpPr>
        <xdr:spPr>
          <a:xfrm>
            <a:off x="8318810" y="15011107"/>
            <a:ext cx="859978" cy="291086"/>
          </a:xfrm>
          <a:prstGeom prst="rect">
            <a:avLst/>
          </a:prstGeom>
          <a:solidFill>
            <a:sysClr val="window" lastClr="FFFFFF">
              <a:alpha val="0"/>
            </a:sys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marL="0" indent="0" algn="ctr"/>
            <a:fld id="{D064D237-77CF-46A1-BF3D-46EB8B697571}" type="TxLink">
              <a:rPr lang="en-US" sz="1600" b="1" i="0" u="none" strike="noStrike">
                <a:solidFill>
                  <a:schemeClr val="tx1"/>
                </a:solidFill>
                <a:latin typeface="Calibri"/>
                <a:ea typeface="Calibri"/>
                <a:cs typeface="Calibri"/>
              </a:rPr>
              <a:pPr marL="0" indent="0" algn="ctr"/>
              <a:t>12.7%</a:t>
            </a:fld>
            <a:endParaRPr lang="en-US" sz="1600" b="1" i="0" u="none" strike="noStrike">
              <a:solidFill>
                <a:schemeClr val="tx1"/>
              </a:solidFill>
              <a:latin typeface="Calibri"/>
              <a:ea typeface="Calibri"/>
              <a:cs typeface="Calibri"/>
            </a:endParaRPr>
          </a:p>
        </xdr:txBody>
      </xdr:sp>
    </xdr:grpSp>
    <xdr:clientData/>
  </xdr:twoCellAnchor>
  <xdr:twoCellAnchor editAs="absolute">
    <xdr:from>
      <xdr:col>0</xdr:col>
      <xdr:colOff>33867</xdr:colOff>
      <xdr:row>4</xdr:row>
      <xdr:rowOff>152399</xdr:rowOff>
    </xdr:from>
    <xdr:to>
      <xdr:col>15</xdr:col>
      <xdr:colOff>626533</xdr:colOff>
      <xdr:row>7</xdr:row>
      <xdr:rowOff>640</xdr:rowOff>
    </xdr:to>
    <xdr:grpSp>
      <xdr:nvGrpSpPr>
        <xdr:cNvPr id="75" name="Group 74">
          <a:extLst>
            <a:ext uri="{FF2B5EF4-FFF2-40B4-BE49-F238E27FC236}">
              <a16:creationId xmlns:a16="http://schemas.microsoft.com/office/drawing/2014/main" id="{089D878A-C20F-48F1-9E03-346FBDC7D646}"/>
            </a:ext>
          </a:extLst>
        </xdr:cNvPr>
        <xdr:cNvGrpSpPr>
          <a:grpSpLocks noChangeAspect="1"/>
        </xdr:cNvGrpSpPr>
      </xdr:nvGrpSpPr>
      <xdr:grpSpPr>
        <a:xfrm>
          <a:off x="33867" y="897466"/>
          <a:ext cx="11446933" cy="847307"/>
          <a:chOff x="37024" y="14647166"/>
          <a:chExt cx="9491705" cy="846461"/>
        </a:xfrm>
      </xdr:grpSpPr>
      <xdr:grpSp>
        <xdr:nvGrpSpPr>
          <xdr:cNvPr id="76" name="Group 75">
            <a:extLst>
              <a:ext uri="{FF2B5EF4-FFF2-40B4-BE49-F238E27FC236}">
                <a16:creationId xmlns:a16="http://schemas.microsoft.com/office/drawing/2014/main" id="{8800260E-B064-68AA-86F7-94EE5B1AE256}"/>
              </a:ext>
            </a:extLst>
          </xdr:cNvPr>
          <xdr:cNvGrpSpPr/>
        </xdr:nvGrpSpPr>
        <xdr:grpSpPr>
          <a:xfrm>
            <a:off x="2875186" y="14705275"/>
            <a:ext cx="4198697" cy="750014"/>
            <a:chOff x="3051271" y="14566210"/>
            <a:chExt cx="4459192" cy="741092"/>
          </a:xfrm>
        </xdr:grpSpPr>
        <xdr:sp macro="" textlink="">
          <xdr:nvSpPr>
            <xdr:cNvPr id="97" name="Rectangle: Rounded Corners 96">
              <a:extLst>
                <a:ext uri="{FF2B5EF4-FFF2-40B4-BE49-F238E27FC236}">
                  <a16:creationId xmlns:a16="http://schemas.microsoft.com/office/drawing/2014/main" id="{5B62FB3E-A7A1-FEBA-C4D2-51A2989DD1A3}"/>
                </a:ext>
              </a:extLst>
            </xdr:cNvPr>
            <xdr:cNvSpPr/>
          </xdr:nvSpPr>
          <xdr:spPr>
            <a:xfrm>
              <a:off x="3051271" y="14566210"/>
              <a:ext cx="4459192" cy="728417"/>
            </a:xfrm>
            <a:prstGeom prst="roundRect">
              <a:avLst/>
            </a:prstGeom>
            <a:solidFill>
              <a:schemeClr val="bg2"/>
            </a:solidFill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CA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98" name="TextBox 97">
              <a:extLst>
                <a:ext uri="{FF2B5EF4-FFF2-40B4-BE49-F238E27FC236}">
                  <a16:creationId xmlns:a16="http://schemas.microsoft.com/office/drawing/2014/main" id="{BFAE13A8-864D-DADA-3DDB-A972BCE2FD44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4288155" y="14615517"/>
              <a:ext cx="1701219" cy="21777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Clear Ledger Analytics </a:t>
              </a:r>
            </a:p>
          </xdr:txBody>
        </xdr:sp>
        <xdr:sp macro="" textlink="">
          <xdr:nvSpPr>
            <xdr:cNvPr id="99" name="TextBox 98">
              <a:extLst>
                <a:ext uri="{FF2B5EF4-FFF2-40B4-BE49-F238E27FC236}">
                  <a16:creationId xmlns:a16="http://schemas.microsoft.com/office/drawing/2014/main" id="{1DFDDBDB-12C4-59AD-D63C-3C9D69F3BCDD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3390899" y="15068081"/>
              <a:ext cx="3814761" cy="239221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fld id="{2B6F5BFF-AD0C-42E9-A115-1FB45DD57303}" type="TxLink">
                <a:rPr lang="en-US" sz="1100" b="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ctr"/>
                <a:t>Analysis Period : 2021-08-23   To : 2026-08-23</a:t>
              </a:fld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sp macro="" textlink="">
          <xdr:nvSpPr>
            <xdr:cNvPr id="100" name="TextBox 99">
              <a:extLst>
                <a:ext uri="{FF2B5EF4-FFF2-40B4-BE49-F238E27FC236}">
                  <a16:creationId xmlns:a16="http://schemas.microsoft.com/office/drawing/2014/main" id="{5C412F86-BD14-290D-403F-FA7B969E6609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3379505" y="14866157"/>
              <a:ext cx="3596222" cy="262972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fld id="{EB28F277-F0A7-4739-AEAB-E13E600E944F}" type="TxLink">
                <a:rPr lang="en-US" sz="1800" b="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ctr"/>
                <a:t>Model-Magnificent 7</a:t>
              </a:fld>
              <a:endParaRPr lang="en-US" sz="18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</xdr:grpSp>
      <xdr:grpSp>
        <xdr:nvGrpSpPr>
          <xdr:cNvPr id="77" name="Group 76">
            <a:extLst>
              <a:ext uri="{FF2B5EF4-FFF2-40B4-BE49-F238E27FC236}">
                <a16:creationId xmlns:a16="http://schemas.microsoft.com/office/drawing/2014/main" id="{C58490A7-A0AB-38A4-70B0-C31E4A78C88C}"/>
              </a:ext>
            </a:extLst>
          </xdr:cNvPr>
          <xdr:cNvGrpSpPr/>
        </xdr:nvGrpSpPr>
        <xdr:grpSpPr>
          <a:xfrm>
            <a:off x="37024" y="14713591"/>
            <a:ext cx="2768870" cy="747366"/>
            <a:chOff x="37024" y="14574427"/>
            <a:chExt cx="2940656" cy="738476"/>
          </a:xfrm>
        </xdr:grpSpPr>
        <xdr:sp macro="" textlink="">
          <xdr:nvSpPr>
            <xdr:cNvPr id="92" name="Rectangle: Rounded Corners 91">
              <a:extLst>
                <a:ext uri="{FF2B5EF4-FFF2-40B4-BE49-F238E27FC236}">
                  <a16:creationId xmlns:a16="http://schemas.microsoft.com/office/drawing/2014/main" id="{6F5479B6-94BE-41FF-9B9B-6F42FAD140A5}"/>
                </a:ext>
              </a:extLst>
            </xdr:cNvPr>
            <xdr:cNvSpPr/>
          </xdr:nvSpPr>
          <xdr:spPr>
            <a:xfrm>
              <a:off x="37024" y="14574427"/>
              <a:ext cx="2940656" cy="728417"/>
            </a:xfrm>
            <a:prstGeom prst="roundRect">
              <a:avLst/>
            </a:prstGeom>
            <a:solidFill>
              <a:schemeClr val="bg2"/>
            </a:solidFill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93" name="TextBox 92">
              <a:extLst>
                <a:ext uri="{FF2B5EF4-FFF2-40B4-BE49-F238E27FC236}">
                  <a16:creationId xmlns:a16="http://schemas.microsoft.com/office/drawing/2014/main" id="{A7F4A4A2-7942-D26C-B4C1-C587AD5E05C7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90555" y="14608062"/>
              <a:ext cx="1764394" cy="21777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Porfolio Dashboard</a:t>
              </a:r>
            </a:p>
          </xdr:txBody>
        </xdr:sp>
        <xdr:sp macro="" textlink="">
          <xdr:nvSpPr>
            <xdr:cNvPr id="94" name="TextBox 93">
              <a:extLst>
                <a:ext uri="{FF2B5EF4-FFF2-40B4-BE49-F238E27FC236}">
                  <a16:creationId xmlns:a16="http://schemas.microsoft.com/office/drawing/2014/main" id="{1303870C-0865-195A-B359-E9A3DCD2EC03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00833" y="15097125"/>
              <a:ext cx="1242279" cy="215778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Net Asset Value</a:t>
              </a:r>
            </a:p>
          </xdr:txBody>
        </xdr:sp>
        <xdr:sp macro="" textlink="">
          <xdr:nvSpPr>
            <xdr:cNvPr id="95" name="TextBox 94">
              <a:extLst>
                <a:ext uri="{FF2B5EF4-FFF2-40B4-BE49-F238E27FC236}">
                  <a16:creationId xmlns:a16="http://schemas.microsoft.com/office/drawing/2014/main" id="{03780796-140E-A74B-34E8-C0ACCF6326D3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204788" y="14812825"/>
              <a:ext cx="1633516" cy="301503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r"/>
              <a:fld id="{C1CD5FAC-BDE1-44DD-8868-B7AE5609E84F}" type="TxLink">
                <a:rPr lang="en-US" sz="16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r"/>
                <a:t>98,551</a:t>
              </a:fld>
              <a:endParaRPr lang="en-US" sz="1600" b="1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sp macro="" textlink="">
          <xdr:nvSpPr>
            <xdr:cNvPr id="96" name="TextBox 95">
              <a:extLst>
                <a:ext uri="{FF2B5EF4-FFF2-40B4-BE49-F238E27FC236}">
                  <a16:creationId xmlns:a16="http://schemas.microsoft.com/office/drawing/2014/main" id="{91D8515A-55B0-386B-CAFF-5D295574B0CC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784792" y="14860574"/>
              <a:ext cx="534526" cy="25375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l"/>
              <a:fld id="{DACF4337-63BC-4FED-9749-893DFC377543}" type="TxLink">
                <a:rPr lang="en-US" sz="12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l"/>
                <a:t>USD</a:t>
              </a:fld>
              <a:endParaRPr lang="en-US" sz="1200" b="1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</xdr:grpSp>
      <xdr:grpSp>
        <xdr:nvGrpSpPr>
          <xdr:cNvPr id="78" name="Group 77">
            <a:extLst>
              <a:ext uri="{FF2B5EF4-FFF2-40B4-BE49-F238E27FC236}">
                <a16:creationId xmlns:a16="http://schemas.microsoft.com/office/drawing/2014/main" id="{C3B6FEAE-B2A3-1B40-0D69-6B3F7DF0720A}"/>
              </a:ext>
            </a:extLst>
          </xdr:cNvPr>
          <xdr:cNvGrpSpPr/>
        </xdr:nvGrpSpPr>
        <xdr:grpSpPr>
          <a:xfrm>
            <a:off x="7067431" y="14647166"/>
            <a:ext cx="2461298" cy="846461"/>
            <a:chOff x="7280791" y="14647166"/>
            <a:chExt cx="2461298" cy="846461"/>
          </a:xfrm>
        </xdr:grpSpPr>
        <xdr:grpSp>
          <xdr:nvGrpSpPr>
            <xdr:cNvPr id="79" name="Group 78">
              <a:extLst>
                <a:ext uri="{FF2B5EF4-FFF2-40B4-BE49-F238E27FC236}">
                  <a16:creationId xmlns:a16="http://schemas.microsoft.com/office/drawing/2014/main" id="{C2AE5007-21B2-DB5A-F0CC-5F8C610784B1}"/>
                </a:ext>
              </a:extLst>
            </xdr:cNvPr>
            <xdr:cNvGrpSpPr/>
          </xdr:nvGrpSpPr>
          <xdr:grpSpPr>
            <a:xfrm>
              <a:off x="7280791" y="14698980"/>
              <a:ext cx="2461298" cy="794647"/>
              <a:chOff x="7257931" y="14721840"/>
              <a:chExt cx="2461298" cy="794647"/>
            </a:xfrm>
          </xdr:grpSpPr>
          <xdr:sp macro="" textlink="">
            <xdr:nvSpPr>
              <xdr:cNvPr id="81" name="Rectangle: Rounded Corners 80">
                <a:extLst>
                  <a:ext uri="{FF2B5EF4-FFF2-40B4-BE49-F238E27FC236}">
                    <a16:creationId xmlns:a16="http://schemas.microsoft.com/office/drawing/2014/main" id="{0015A6A1-BC73-E1F5-F39E-2726EE723BE7}"/>
                  </a:ext>
                </a:extLst>
              </xdr:cNvPr>
              <xdr:cNvSpPr/>
            </xdr:nvSpPr>
            <xdr:spPr>
              <a:xfrm>
                <a:off x="7315200" y="14721840"/>
                <a:ext cx="2404029" cy="737187"/>
              </a:xfrm>
              <a:prstGeom prst="roundRect">
                <a:avLst/>
              </a:prstGeom>
              <a:solidFill>
                <a:schemeClr val="bg2"/>
              </a:solidFill>
            </xdr:spPr>
            <xdr:style>
              <a:lnRef idx="1">
                <a:schemeClr val="accent3"/>
              </a:lnRef>
              <a:fillRef idx="2">
                <a:schemeClr val="accent3"/>
              </a:fillRef>
              <a:effectRef idx="1">
                <a:schemeClr val="accent3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CA" sz="1100"/>
              </a:p>
            </xdr:txBody>
          </xdr:sp>
          <xdr:grpSp>
            <xdr:nvGrpSpPr>
              <xdr:cNvPr id="82" name="Group 81">
                <a:extLst>
                  <a:ext uri="{FF2B5EF4-FFF2-40B4-BE49-F238E27FC236}">
                    <a16:creationId xmlns:a16="http://schemas.microsoft.com/office/drawing/2014/main" id="{A3BA0862-B2C0-4AB3-A293-CEC913BD5956}"/>
                  </a:ext>
                </a:extLst>
              </xdr:cNvPr>
              <xdr:cNvGrpSpPr/>
            </xdr:nvGrpSpPr>
            <xdr:grpSpPr>
              <a:xfrm>
                <a:off x="8064239" y="14871616"/>
                <a:ext cx="726497" cy="644871"/>
                <a:chOff x="10694495" y="19096951"/>
                <a:chExt cx="771526" cy="637224"/>
              </a:xfrm>
            </xdr:grpSpPr>
            <xdr:pic>
              <xdr:nvPicPr>
                <xdr:cNvPr id="90" name="Graphic 89" descr="Clipboard Partially Checked with solid fill">
                  <a:extLst>
                    <a:ext uri="{FF2B5EF4-FFF2-40B4-BE49-F238E27FC236}">
                      <a16:creationId xmlns:a16="http://schemas.microsoft.com/office/drawing/2014/main" id="{6C1788A2-BA0B-A54E-6533-7A7229C4D766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6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  <a:extLst>
                    <a:ext uri="{96DAC541-7B7A-43D3-8B79-37D633B846F1}">
                      <asvg:svgBlip xmlns:asvg="http://schemas.microsoft.com/office/drawing/2016/SVG/main" r:embed="rId17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0828130" y="19096951"/>
                  <a:ext cx="497239" cy="465623"/>
                </a:xfrm>
                <a:prstGeom prst="rect">
                  <a:avLst/>
                </a:prstGeom>
              </xdr:spPr>
            </xdr:pic>
            <xdr:sp macro="" textlink="">
              <xdr:nvSpPr>
                <xdr:cNvPr id="91" name="TextBox 90">
                  <a:extLst>
                    <a:ext uri="{FF2B5EF4-FFF2-40B4-BE49-F238E27FC236}">
                      <a16:creationId xmlns:a16="http://schemas.microsoft.com/office/drawing/2014/main" id="{05501FFE-2378-E35A-2E8A-2835FC58F45C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10694495" y="19488913"/>
                  <a:ext cx="771526" cy="245262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fld id="{85058BAE-BF93-44E2-8FCF-60281232FFCB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VALID</a:t>
                  </a:fld>
                  <a:endParaRPr lang="en-US" sz="900" b="1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</xdr:grpSp>
          <xdr:grpSp>
            <xdr:nvGrpSpPr>
              <xdr:cNvPr id="83" name="Group 82">
                <a:extLst>
                  <a:ext uri="{FF2B5EF4-FFF2-40B4-BE49-F238E27FC236}">
                    <a16:creationId xmlns:a16="http://schemas.microsoft.com/office/drawing/2014/main" id="{2A416A82-226E-AF27-FB21-498F7286A353}"/>
                  </a:ext>
                </a:extLst>
              </xdr:cNvPr>
              <xdr:cNvGrpSpPr/>
            </xdr:nvGrpSpPr>
            <xdr:grpSpPr>
              <a:xfrm>
                <a:off x="7257931" y="14851529"/>
                <a:ext cx="837891" cy="634486"/>
                <a:chOff x="9896461" y="17988013"/>
                <a:chExt cx="889824" cy="626962"/>
              </a:xfrm>
            </xdr:grpSpPr>
            <xdr:pic>
              <xdr:nvPicPr>
                <xdr:cNvPr id="87" name="Graphic 86" descr="Monthly calendar with solid fill">
                  <a:extLst>
                    <a:ext uri="{FF2B5EF4-FFF2-40B4-BE49-F238E27FC236}">
                      <a16:creationId xmlns:a16="http://schemas.microsoft.com/office/drawing/2014/main" id="{B21EA95F-11BA-967B-06F3-26D6261AB1BF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8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  <a:extLst>
                    <a:ext uri="{96DAC541-7B7A-43D3-8B79-37D633B846F1}">
                      <asvg:svgBlip xmlns:asvg="http://schemas.microsoft.com/office/drawing/2016/SVG/main" r:embed="rId19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0115206" y="17988013"/>
                  <a:ext cx="423316" cy="392901"/>
                </a:xfrm>
                <a:prstGeom prst="rect">
                  <a:avLst/>
                </a:prstGeom>
              </xdr:spPr>
            </xdr:pic>
            <xdr:sp macro="" textlink="">
              <xdr:nvSpPr>
                <xdr:cNvPr id="88" name="TextBox 87">
                  <a:extLst>
                    <a:ext uri="{FF2B5EF4-FFF2-40B4-BE49-F238E27FC236}">
                      <a16:creationId xmlns:a16="http://schemas.microsoft.com/office/drawing/2014/main" id="{317F3A86-25AA-7C69-4917-BC6AC0EA6B24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9967111" y="18409530"/>
                  <a:ext cx="819174" cy="205445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fld id="{5C6B895A-9EC7-403C-8E0B-C7337D22F832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2026-09-30</a:t>
                  </a:fld>
                  <a:endParaRPr lang="en-US" sz="900" b="1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89" name="TextBox 88">
                  <a:extLst>
                    <a:ext uri="{FF2B5EF4-FFF2-40B4-BE49-F238E27FC236}">
                      <a16:creationId xmlns:a16="http://schemas.microsoft.com/office/drawing/2014/main" id="{2E0F2F95-7CE5-56FB-4134-03F7BEAE4D6F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9896461" y="18298593"/>
                  <a:ext cx="863261" cy="186192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r>
                    <a:rPr lang="en-US" sz="8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t>Expires</a:t>
                  </a:r>
                </a:p>
              </xdr:txBody>
            </xdr:sp>
          </xdr:grpSp>
          <xdr:grpSp>
            <xdr:nvGrpSpPr>
              <xdr:cNvPr id="84" name="Group 83">
                <a:extLst>
                  <a:ext uri="{FF2B5EF4-FFF2-40B4-BE49-F238E27FC236}">
                    <a16:creationId xmlns:a16="http://schemas.microsoft.com/office/drawing/2014/main" id="{B2AE127B-2816-27B3-CFB4-B48FAE399036}"/>
                  </a:ext>
                </a:extLst>
              </xdr:cNvPr>
              <xdr:cNvGrpSpPr/>
            </xdr:nvGrpSpPr>
            <xdr:grpSpPr>
              <a:xfrm>
                <a:off x="8729053" y="14840493"/>
                <a:ext cx="910310" cy="665140"/>
                <a:chOff x="12620607" y="19369079"/>
                <a:chExt cx="966787" cy="657228"/>
              </a:xfrm>
            </xdr:grpSpPr>
            <xdr:pic>
              <xdr:nvPicPr>
                <xdr:cNvPr id="85" name="Picture 84" descr="Single gear with solid fill">
                  <a:extLst>
                    <a:ext uri="{FF2B5EF4-FFF2-40B4-BE49-F238E27FC236}">
                      <a16:creationId xmlns:a16="http://schemas.microsoft.com/office/drawing/2014/main" id="{9E850C7A-DB8B-A2A0-9139-A02DF3E8C399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0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</a:blip>
                <a:stretch>
                  <a:fillRect/>
                </a:stretch>
              </xdr:blipFill>
              <xdr:spPr>
                <a:xfrm>
                  <a:off x="12820634" y="19369079"/>
                  <a:ext cx="504000" cy="504000"/>
                </a:xfrm>
                <a:prstGeom prst="rect">
                  <a:avLst/>
                </a:prstGeom>
              </xdr:spPr>
            </xdr:pic>
            <xdr:sp macro="" textlink="">
              <xdr:nvSpPr>
                <xdr:cNvPr id="86" name="TextBox 85">
                  <a:extLst>
                    <a:ext uri="{FF2B5EF4-FFF2-40B4-BE49-F238E27FC236}">
                      <a16:creationId xmlns:a16="http://schemas.microsoft.com/office/drawing/2014/main" id="{2891D3C7-57B4-60A9-23A0-7527139463FB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12620607" y="19763660"/>
                  <a:ext cx="966787" cy="262647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/>
                  <a:fld id="{9AA1E687-C9F8-4057-861D-92CDC185E9F4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Version 1.0.23</a:t>
                  </a:fld>
                  <a:endPara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</xdr:grpSp>
        </xdr:grpSp>
        <xdr:sp macro="" textlink="">
          <xdr:nvSpPr>
            <xdr:cNvPr id="80" name="TextBox 79">
              <a:extLst>
                <a:ext uri="{FF2B5EF4-FFF2-40B4-BE49-F238E27FC236}">
                  <a16:creationId xmlns:a16="http://schemas.microsoft.com/office/drawing/2014/main" id="{0AC1DF3F-6311-942A-E587-0F406C2D2A7A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395928" y="14647166"/>
              <a:ext cx="2179364" cy="272087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License Details</a:t>
              </a:r>
            </a:p>
          </xdr:txBody>
        </xdr:sp>
      </xdr:grpSp>
    </xdr:grpSp>
    <xdr:clientData/>
  </xdr:twoCellAnchor>
  <xdr:twoCellAnchor>
    <xdr:from>
      <xdr:col>14</xdr:col>
      <xdr:colOff>76198</xdr:colOff>
      <xdr:row>0</xdr:row>
      <xdr:rowOff>67736</xdr:rowOff>
    </xdr:from>
    <xdr:to>
      <xdr:col>18</xdr:col>
      <xdr:colOff>49409</xdr:colOff>
      <xdr:row>4</xdr:row>
      <xdr:rowOff>144777</xdr:rowOff>
    </xdr:to>
    <xdr:grpSp>
      <xdr:nvGrpSpPr>
        <xdr:cNvPr id="101" name="Group 100">
          <a:extLst>
            <a:ext uri="{FF2B5EF4-FFF2-40B4-BE49-F238E27FC236}">
              <a16:creationId xmlns:a16="http://schemas.microsoft.com/office/drawing/2014/main" id="{53A3DB98-5FEB-4BD5-B618-37BD0AD33987}"/>
            </a:ext>
          </a:extLst>
        </xdr:cNvPr>
        <xdr:cNvGrpSpPr/>
      </xdr:nvGrpSpPr>
      <xdr:grpSpPr>
        <a:xfrm>
          <a:off x="10278531" y="67736"/>
          <a:ext cx="2259211" cy="822108"/>
          <a:chOff x="11113888" y="12519660"/>
          <a:chExt cx="2259211" cy="822108"/>
        </a:xfrm>
      </xdr:grpSpPr>
      <xdr:sp macro="" textlink="">
        <xdr:nvSpPr>
          <xdr:cNvPr id="102" name="Rectangle: Rounded Corners 101">
            <a:extLst>
              <a:ext uri="{FF2B5EF4-FFF2-40B4-BE49-F238E27FC236}">
                <a16:creationId xmlns:a16="http://schemas.microsoft.com/office/drawing/2014/main" id="{3645130A-C668-1973-5FBA-BF6D289DD4C0}"/>
              </a:ext>
            </a:extLst>
          </xdr:cNvPr>
          <xdr:cNvSpPr>
            <a:spLocks/>
          </xdr:cNvSpPr>
        </xdr:nvSpPr>
        <xdr:spPr>
          <a:xfrm>
            <a:off x="11113888" y="12519660"/>
            <a:ext cx="2259211" cy="782627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grpSp>
        <xdr:nvGrpSpPr>
          <xdr:cNvPr id="103" name="Group 102">
            <a:extLst>
              <a:ext uri="{FF2B5EF4-FFF2-40B4-BE49-F238E27FC236}">
                <a16:creationId xmlns:a16="http://schemas.microsoft.com/office/drawing/2014/main" id="{8FE022EF-9FC0-530D-54D9-0735C1F378F8}"/>
              </a:ext>
            </a:extLst>
          </xdr:cNvPr>
          <xdr:cNvGrpSpPr/>
        </xdr:nvGrpSpPr>
        <xdr:grpSpPr>
          <a:xfrm>
            <a:off x="11871960" y="12534900"/>
            <a:ext cx="677818" cy="618084"/>
            <a:chOff x="14020800" y="13799820"/>
            <a:chExt cx="677818" cy="618084"/>
          </a:xfrm>
        </xdr:grpSpPr>
        <xdr:sp macro="" textlink="">
          <xdr:nvSpPr>
            <xdr:cNvPr id="115" name="Rectangle: Rounded Corners 114">
              <a:extLst>
                <a:ext uri="{FF2B5EF4-FFF2-40B4-BE49-F238E27FC236}">
                  <a16:creationId xmlns:a16="http://schemas.microsoft.com/office/drawing/2014/main" id="{E6A6D308-C594-C5D0-A28B-C9D6B5C9C74E}"/>
                </a:ext>
              </a:extLst>
            </xdr:cNvPr>
            <xdr:cNvSpPr>
              <a:spLocks noChangeAspect="1"/>
            </xdr:cNvSpPr>
          </xdr:nvSpPr>
          <xdr:spPr>
            <a:xfrm>
              <a:off x="14020800" y="13799820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116" name="Group 115">
              <a:extLst>
                <a:ext uri="{FF2B5EF4-FFF2-40B4-BE49-F238E27FC236}">
                  <a16:creationId xmlns:a16="http://schemas.microsoft.com/office/drawing/2014/main" id="{06C9E2AE-02E3-4999-716E-202BA0FE497F}"/>
                </a:ext>
              </a:extLst>
            </xdr:cNvPr>
            <xdr:cNvGrpSpPr/>
          </xdr:nvGrpSpPr>
          <xdr:grpSpPr>
            <a:xfrm>
              <a:off x="14039491" y="13807427"/>
              <a:ext cx="638475" cy="610477"/>
              <a:chOff x="14016631" y="13967447"/>
              <a:chExt cx="638475" cy="610477"/>
            </a:xfrm>
          </xdr:grpSpPr>
          <xdr:sp macro="" textlink="">
            <xdr:nvSpPr>
              <xdr:cNvPr id="117" name="TextBox 116">
                <a:extLst>
                  <a:ext uri="{FF2B5EF4-FFF2-40B4-BE49-F238E27FC236}">
                    <a16:creationId xmlns:a16="http://schemas.microsoft.com/office/drawing/2014/main" id="{5B276730-E58F-0098-7B08-F8F160ECF65C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4016631" y="14361959"/>
                <a:ext cx="638475" cy="215965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Website</a:t>
                </a:r>
              </a:p>
            </xdr:txBody>
          </xdr:sp>
          <xdr:pic>
            <xdr:nvPicPr>
              <xdr:cNvPr id="118" name="Graphic 117" descr="World with solid fill">
                <a:extLst>
                  <a:ext uri="{FF2B5EF4-FFF2-40B4-BE49-F238E27FC236}">
                    <a16:creationId xmlns:a16="http://schemas.microsoft.com/office/drawing/2014/main" id="{9F4688E2-F08F-FEAE-728B-73D86A59C734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1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22"/>
                  </a:ext>
                </a:extLst>
              </a:blip>
              <a:stretch>
                <a:fillRect/>
              </a:stretch>
            </xdr:blipFill>
            <xdr:spPr>
              <a:xfrm>
                <a:off x="14100544" y="13967447"/>
                <a:ext cx="440661" cy="473634"/>
              </a:xfrm>
              <a:prstGeom prst="rect">
                <a:avLst/>
              </a:prstGeom>
            </xdr:spPr>
          </xdr:pic>
        </xdr:grpSp>
      </xdr:grpSp>
      <xdr:grpSp>
        <xdr:nvGrpSpPr>
          <xdr:cNvPr id="104" name="Group 103">
            <a:extLst>
              <a:ext uri="{FF2B5EF4-FFF2-40B4-BE49-F238E27FC236}">
                <a16:creationId xmlns:a16="http://schemas.microsoft.com/office/drawing/2014/main" id="{FC3BEECA-B668-5613-8C65-519B2FE8AC7B}"/>
              </a:ext>
            </a:extLst>
          </xdr:cNvPr>
          <xdr:cNvGrpSpPr/>
        </xdr:nvGrpSpPr>
        <xdr:grpSpPr>
          <a:xfrm>
            <a:off x="12578809" y="12530892"/>
            <a:ext cx="709501" cy="625329"/>
            <a:chOff x="14057089" y="13483392"/>
            <a:chExt cx="709501" cy="625329"/>
          </a:xfrm>
        </xdr:grpSpPr>
        <xdr:sp macro="" textlink="">
          <xdr:nvSpPr>
            <xdr:cNvPr id="111" name="Rectangle: Rounded Corners 110">
              <a:extLst>
                <a:ext uri="{FF2B5EF4-FFF2-40B4-BE49-F238E27FC236}">
                  <a16:creationId xmlns:a16="http://schemas.microsoft.com/office/drawing/2014/main" id="{F258E624-FD4E-E925-D2A0-E38FE3D84E77}"/>
                </a:ext>
              </a:extLst>
            </xdr:cNvPr>
            <xdr:cNvSpPr>
              <a:spLocks noChangeAspect="1"/>
            </xdr:cNvSpPr>
          </xdr:nvSpPr>
          <xdr:spPr>
            <a:xfrm>
              <a:off x="14063777" y="13502640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112" name="Group 111">
              <a:extLst>
                <a:ext uri="{FF2B5EF4-FFF2-40B4-BE49-F238E27FC236}">
                  <a16:creationId xmlns:a16="http://schemas.microsoft.com/office/drawing/2014/main" id="{4237FBDD-6101-4214-BDD5-9ED2BB5C5767}"/>
                </a:ext>
              </a:extLst>
            </xdr:cNvPr>
            <xdr:cNvGrpSpPr/>
          </xdr:nvGrpSpPr>
          <xdr:grpSpPr>
            <a:xfrm>
              <a:off x="14057089" y="13483392"/>
              <a:ext cx="709501" cy="625329"/>
              <a:chOff x="13935169" y="14847372"/>
              <a:chExt cx="709501" cy="625329"/>
            </a:xfrm>
          </xdr:grpSpPr>
          <xdr:pic>
            <xdr:nvPicPr>
              <xdr:cNvPr id="113" name="Graphic 112" descr="Envelope with solid fill">
                <a:extLst>
                  <a:ext uri="{FF2B5EF4-FFF2-40B4-BE49-F238E27FC236}">
                    <a16:creationId xmlns:a16="http://schemas.microsoft.com/office/drawing/2014/main" id="{9B6127F0-18C5-60DF-4F96-A52DD260F721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3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24"/>
                  </a:ext>
                </a:extLst>
              </a:blip>
              <a:stretch>
                <a:fillRect/>
              </a:stretch>
            </xdr:blipFill>
            <xdr:spPr>
              <a:xfrm>
                <a:off x="14051773" y="14847372"/>
                <a:ext cx="440660" cy="473634"/>
              </a:xfrm>
              <a:prstGeom prst="rect">
                <a:avLst/>
              </a:prstGeom>
            </xdr:spPr>
          </xdr:pic>
          <xdr:sp macro="" textlink="">
            <xdr:nvSpPr>
              <xdr:cNvPr id="114" name="TextBox 113">
                <a:extLst>
                  <a:ext uri="{FF2B5EF4-FFF2-40B4-BE49-F238E27FC236}">
                    <a16:creationId xmlns:a16="http://schemas.microsoft.com/office/drawing/2014/main" id="{9CDFA269-CA4D-D3DF-B0C8-A7EDE2B01A26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3935169" y="15273335"/>
                <a:ext cx="709501" cy="199366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Support</a:t>
                </a:r>
              </a:p>
            </xdr:txBody>
          </xdr:sp>
        </xdr:grpSp>
      </xdr:grpSp>
      <xdr:sp macro="" textlink="">
        <xdr:nvSpPr>
          <xdr:cNvPr id="105" name="TextBox 104">
            <a:extLst>
              <a:ext uri="{FF2B5EF4-FFF2-40B4-BE49-F238E27FC236}">
                <a16:creationId xmlns:a16="http://schemas.microsoft.com/office/drawing/2014/main" id="{830664B4-F4FB-0EBD-60EC-95F94B8BA53D}"/>
              </a:ext>
            </a:extLst>
          </xdr:cNvPr>
          <xdr:cNvSpPr txBox="1">
            <a:spLocks noChangeAspect="1"/>
          </xdr:cNvSpPr>
        </xdr:nvSpPr>
        <xdr:spPr>
          <a:xfrm>
            <a:off x="11637514" y="13155648"/>
            <a:ext cx="1135022" cy="186120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Application Details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106" name="Group 105">
            <a:extLst>
              <a:ext uri="{FF2B5EF4-FFF2-40B4-BE49-F238E27FC236}">
                <a16:creationId xmlns:a16="http://schemas.microsoft.com/office/drawing/2014/main" id="{F40EBC99-210D-0BC6-3330-39A8747E7EBF}"/>
              </a:ext>
            </a:extLst>
          </xdr:cNvPr>
          <xdr:cNvGrpSpPr/>
        </xdr:nvGrpSpPr>
        <xdr:grpSpPr>
          <a:xfrm>
            <a:off x="11155502" y="12533743"/>
            <a:ext cx="717217" cy="626271"/>
            <a:chOff x="10317302" y="13531963"/>
            <a:chExt cx="717217" cy="626271"/>
          </a:xfrm>
        </xdr:grpSpPr>
        <xdr:sp macro="" textlink="">
          <xdr:nvSpPr>
            <xdr:cNvPr id="107" name="Rectangle: Rounded Corners 106">
              <a:extLst>
                <a:ext uri="{FF2B5EF4-FFF2-40B4-BE49-F238E27FC236}">
                  <a16:creationId xmlns:a16="http://schemas.microsoft.com/office/drawing/2014/main" id="{1F6FE3BB-9867-1359-9E20-B94AF35FC174}"/>
                </a:ext>
              </a:extLst>
            </xdr:cNvPr>
            <xdr:cNvSpPr>
              <a:spLocks noChangeAspect="1"/>
            </xdr:cNvSpPr>
          </xdr:nvSpPr>
          <xdr:spPr>
            <a:xfrm>
              <a:off x="10322179" y="13531963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108" name="Group 107">
              <a:extLst>
                <a:ext uri="{FF2B5EF4-FFF2-40B4-BE49-F238E27FC236}">
                  <a16:creationId xmlns:a16="http://schemas.microsoft.com/office/drawing/2014/main" id="{865C88CB-0561-424B-8CE8-65A1FE38CF85}"/>
                </a:ext>
              </a:extLst>
            </xdr:cNvPr>
            <xdr:cNvGrpSpPr/>
          </xdr:nvGrpSpPr>
          <xdr:grpSpPr>
            <a:xfrm>
              <a:off x="10317302" y="13592363"/>
              <a:ext cx="717217" cy="565871"/>
              <a:chOff x="12885242" y="12967523"/>
              <a:chExt cx="717217" cy="565871"/>
            </a:xfrm>
          </xdr:grpSpPr>
          <xdr:pic>
            <xdr:nvPicPr>
              <xdr:cNvPr id="109" name="Graphic 108" descr="Open folder with solid fill">
                <a:extLst>
                  <a:ext uri="{FF2B5EF4-FFF2-40B4-BE49-F238E27FC236}">
                    <a16:creationId xmlns:a16="http://schemas.microsoft.com/office/drawing/2014/main" id="{0C3BF145-1F0F-8B7E-0F64-62F3EE441531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5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26"/>
                  </a:ext>
                </a:extLst>
              </a:blip>
              <a:stretch>
                <a:fillRect/>
              </a:stretch>
            </xdr:blipFill>
            <xdr:spPr>
              <a:xfrm>
                <a:off x="13026474" y="12967523"/>
                <a:ext cx="406787" cy="438246"/>
              </a:xfrm>
              <a:prstGeom prst="rect">
                <a:avLst/>
              </a:prstGeom>
            </xdr:spPr>
          </xdr:pic>
          <xdr:sp macro="" textlink="">
            <xdr:nvSpPr>
              <xdr:cNvPr id="110" name="TextBox 109">
                <a:extLst>
                  <a:ext uri="{FF2B5EF4-FFF2-40B4-BE49-F238E27FC236}">
                    <a16:creationId xmlns:a16="http://schemas.microsoft.com/office/drawing/2014/main" id="{463A2A22-0A59-0D83-F032-D0FA3D15CBAF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2885242" y="13336151"/>
                <a:ext cx="717217" cy="197243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Manage</a:t>
                </a:r>
              </a:p>
            </xdr:txBody>
          </xdr:sp>
        </xdr:grp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542921</xdr:colOff>
      <xdr:row>8</xdr:row>
      <xdr:rowOff>42327</xdr:rowOff>
    </xdr:from>
    <xdr:to>
      <xdr:col>14</xdr:col>
      <xdr:colOff>447141</xdr:colOff>
      <xdr:row>23</xdr:row>
      <xdr:rowOff>55027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E4C06D0-D409-4B9D-9FCF-6C2593A59A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9</xdr:col>
      <xdr:colOff>585781</xdr:colOff>
      <xdr:row>23</xdr:row>
      <xdr:rowOff>148163</xdr:rowOff>
    </xdr:from>
    <xdr:to>
      <xdr:col>14</xdr:col>
      <xdr:colOff>437084</xdr:colOff>
      <xdr:row>39</xdr:row>
      <xdr:rowOff>12697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41AC5F6-3151-448D-B230-5E041186E2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4</xdr:col>
      <xdr:colOff>95779</xdr:colOff>
      <xdr:row>4</xdr:row>
      <xdr:rowOff>117919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937F394F-D3E7-4E6E-A006-F7107542A03F}"/>
            </a:ext>
          </a:extLst>
        </xdr:cNvPr>
        <xdr:cNvGrpSpPr/>
      </xdr:nvGrpSpPr>
      <xdr:grpSpPr>
        <a:xfrm>
          <a:off x="0" y="0"/>
          <a:ext cx="3623839" cy="849439"/>
          <a:chOff x="4452408" y="2237447"/>
          <a:chExt cx="3777192" cy="841819"/>
        </a:xfrm>
      </xdr:grpSpPr>
      <xdr:sp macro="" textlink="">
        <xdr:nvSpPr>
          <xdr:cNvPr id="5" name="Rectangle: Rounded Corners 4">
            <a:extLst>
              <a:ext uri="{FF2B5EF4-FFF2-40B4-BE49-F238E27FC236}">
                <a16:creationId xmlns:a16="http://schemas.microsoft.com/office/drawing/2014/main" id="{08173D70-E4D4-F13D-17F7-EC573916E241}"/>
              </a:ext>
            </a:extLst>
          </xdr:cNvPr>
          <xdr:cNvSpPr>
            <a:spLocks/>
          </xdr:cNvSpPr>
        </xdr:nvSpPr>
        <xdr:spPr>
          <a:xfrm>
            <a:off x="4452408" y="2244754"/>
            <a:ext cx="3777192" cy="781768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2E6D37A3-9F70-1A95-BA43-FC942465D78D}"/>
              </a:ext>
            </a:extLst>
          </xdr:cNvPr>
          <xdr:cNvGrpSpPr/>
        </xdr:nvGrpSpPr>
        <xdr:grpSpPr>
          <a:xfrm>
            <a:off x="4537360" y="2271409"/>
            <a:ext cx="712479" cy="616633"/>
            <a:chOff x="7545952" y="2219211"/>
            <a:chExt cx="710140" cy="612768"/>
          </a:xfrm>
        </xdr:grpSpPr>
        <xdr:sp macro="" textlink="">
          <xdr:nvSpPr>
            <xdr:cNvPr id="24" name="Rectangle: Rounded Corners 23">
              <a:extLst>
                <a:ext uri="{FF2B5EF4-FFF2-40B4-BE49-F238E27FC236}">
                  <a16:creationId xmlns:a16="http://schemas.microsoft.com/office/drawing/2014/main" id="{AB28F2E6-C19F-F7F3-DD16-F97773D12926}"/>
                </a:ext>
              </a:extLst>
            </xdr:cNvPr>
            <xdr:cNvSpPr>
              <a:spLocks noChangeAspect="1"/>
            </xdr:cNvSpPr>
          </xdr:nvSpPr>
          <xdr:spPr>
            <a:xfrm>
              <a:off x="7545952" y="2219211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pic>
          <xdr:nvPicPr>
            <xdr:cNvPr id="25" name="Graphic 24" descr="Users with solid fill">
              <a:extLst>
                <a:ext uri="{FF2B5EF4-FFF2-40B4-BE49-F238E27FC236}">
                  <a16:creationId xmlns:a16="http://schemas.microsoft.com/office/drawing/2014/main" id="{AC469CF6-43FA-A450-B4DC-8F30B64CF133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tretch>
              <a:fillRect/>
            </a:stretch>
          </xdr:blipFill>
          <xdr:spPr>
            <a:xfrm>
              <a:off x="7678230" y="2233027"/>
              <a:ext cx="468000" cy="468000"/>
            </a:xfrm>
            <a:prstGeom prst="rect">
              <a:avLst/>
            </a:prstGeom>
          </xdr:spPr>
        </xdr:pic>
        <xdr:sp macro="" textlink="">
          <xdr:nvSpPr>
            <xdr:cNvPr id="26" name="TextBox 25">
              <a:extLst>
                <a:ext uri="{FF2B5EF4-FFF2-40B4-BE49-F238E27FC236}">
                  <a16:creationId xmlns:a16="http://schemas.microsoft.com/office/drawing/2014/main" id="{32A6316F-A299-E8B1-8849-0FF654EF3BD7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562874" y="2624650"/>
              <a:ext cx="660408" cy="207329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Portfolio</a:t>
              </a:r>
            </a:p>
          </xdr:txBody>
        </xdr:sp>
      </xdr:grp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55CF8BBF-A77C-D1C8-AE1A-511AB95D9313}"/>
              </a:ext>
            </a:extLst>
          </xdr:cNvPr>
          <xdr:cNvSpPr txBox="1">
            <a:spLocks noChangeAspect="1"/>
          </xdr:cNvSpPr>
        </xdr:nvSpPr>
        <xdr:spPr>
          <a:xfrm>
            <a:off x="5736029" y="2893351"/>
            <a:ext cx="1146479" cy="185915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>
                <a:latin typeface="Segoe UI" panose="020B0502040204020203" pitchFamily="34" charset="0"/>
                <a:cs typeface="Segoe UI" panose="020B0502040204020203" pitchFamily="34" charset="0"/>
              </a:rPr>
              <a:t>Data Model</a:t>
            </a:r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 Activities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A1404B13-6BAF-A2A4-2A54-7918D31110CD}"/>
              </a:ext>
            </a:extLst>
          </xdr:cNvPr>
          <xdr:cNvGrpSpPr/>
        </xdr:nvGrpSpPr>
        <xdr:grpSpPr>
          <a:xfrm>
            <a:off x="5271584" y="2269429"/>
            <a:ext cx="684660" cy="642297"/>
            <a:chOff x="2524114" y="2444753"/>
            <a:chExt cx="710140" cy="638271"/>
          </a:xfrm>
        </xdr:grpSpPr>
        <xdr:sp macro="" textlink="">
          <xdr:nvSpPr>
            <xdr:cNvPr id="21" name="Rectangle: Rounded Corners 20">
              <a:extLst>
                <a:ext uri="{FF2B5EF4-FFF2-40B4-BE49-F238E27FC236}">
                  <a16:creationId xmlns:a16="http://schemas.microsoft.com/office/drawing/2014/main" id="{B2B77ED2-D283-9E7B-08EE-2617D883F921}"/>
                </a:ext>
              </a:extLst>
            </xdr:cNvPr>
            <xdr:cNvSpPr>
              <a:spLocks noChangeAspect="1"/>
            </xdr:cNvSpPr>
          </xdr:nvSpPr>
          <xdr:spPr>
            <a:xfrm>
              <a:off x="2524114" y="244475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22" name="TextBox 21">
              <a:extLst>
                <a:ext uri="{FF2B5EF4-FFF2-40B4-BE49-F238E27FC236}">
                  <a16:creationId xmlns:a16="http://schemas.microsoft.com/office/drawing/2014/main" id="{5D5B18B7-A1AD-0CCE-5C2F-26FDC4CD102C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2599247" y="2908400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Ticker</a:t>
              </a:r>
            </a:p>
          </xdr:txBody>
        </xdr:sp>
        <xdr:pic>
          <xdr:nvPicPr>
            <xdr:cNvPr id="23" name="Graphic 22" descr="Pen with solid fill">
              <a:extLst>
                <a:ext uri="{FF2B5EF4-FFF2-40B4-BE49-F238E27FC236}">
                  <a16:creationId xmlns:a16="http://schemas.microsoft.com/office/drawing/2014/main" id="{A6341BE8-8E5B-DE9C-D602-F9FC31CE5667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6"/>
                </a:ext>
              </a:extLst>
            </a:blip>
            <a:stretch>
              <a:fillRect/>
            </a:stretch>
          </xdr:blipFill>
          <xdr:spPr>
            <a:xfrm>
              <a:off x="2651113" y="2458619"/>
              <a:ext cx="432000" cy="432000"/>
            </a:xfrm>
            <a:prstGeom prst="rect">
              <a:avLst/>
            </a:prstGeom>
          </xdr:spPr>
        </xdr:pic>
      </xdr:grpSp>
      <xdr:grpSp>
        <xdr:nvGrpSpPr>
          <xdr:cNvPr id="9" name="Group 8">
            <a:extLst>
              <a:ext uri="{FF2B5EF4-FFF2-40B4-BE49-F238E27FC236}">
                <a16:creationId xmlns:a16="http://schemas.microsoft.com/office/drawing/2014/main" id="{E998BD00-8E92-9B3B-BA94-22D804CC316C}"/>
              </a:ext>
            </a:extLst>
          </xdr:cNvPr>
          <xdr:cNvGrpSpPr/>
        </xdr:nvGrpSpPr>
        <xdr:grpSpPr>
          <a:xfrm>
            <a:off x="6613361" y="2269429"/>
            <a:ext cx="840786" cy="621623"/>
            <a:chOff x="1636174" y="2164296"/>
            <a:chExt cx="872076" cy="617726"/>
          </a:xfrm>
        </xdr:grpSpPr>
        <xdr:sp macro="" textlink="">
          <xdr:nvSpPr>
            <xdr:cNvPr id="18" name="Rectangle: Rounded Corners 17">
              <a:extLst>
                <a:ext uri="{FF2B5EF4-FFF2-40B4-BE49-F238E27FC236}">
                  <a16:creationId xmlns:a16="http://schemas.microsoft.com/office/drawing/2014/main" id="{E3532CFC-81D5-E155-79DF-B0E5FB445453}"/>
                </a:ext>
              </a:extLst>
            </xdr:cNvPr>
            <xdr:cNvSpPr>
              <a:spLocks noChangeAspect="1"/>
            </xdr:cNvSpPr>
          </xdr:nvSpPr>
          <xdr:spPr>
            <a:xfrm>
              <a:off x="1719790" y="216630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9" name="TextBox 18">
              <a:extLst>
                <a:ext uri="{FF2B5EF4-FFF2-40B4-BE49-F238E27FC236}">
                  <a16:creationId xmlns:a16="http://schemas.microsoft.com/office/drawing/2014/main" id="{9FED35E6-A6DD-019E-27B0-CBE8734119BA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36174" y="2508242"/>
              <a:ext cx="872076" cy="273780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Refresh</a:t>
              </a:r>
              <a:r>
                <a:rPr lang="en-US" sz="900" b="0" i="0" u="none" strike="noStrike" baseline="0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</a:t>
              </a:r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pic>
          <xdr:nvPicPr>
            <xdr:cNvPr id="20" name="Graphic 19" descr="Repeat with solid fill">
              <a:extLst>
                <a:ext uri="{FF2B5EF4-FFF2-40B4-BE49-F238E27FC236}">
                  <a16:creationId xmlns:a16="http://schemas.microsoft.com/office/drawing/2014/main" id="{93A49791-D8F8-89E1-A63D-3E1183FC27ED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8"/>
                </a:ext>
              </a:extLst>
            </a:blip>
            <a:stretch>
              <a:fillRect/>
            </a:stretch>
          </xdr:blipFill>
          <xdr:spPr>
            <a:xfrm>
              <a:off x="1857370" y="2164296"/>
              <a:ext cx="432000" cy="432000"/>
            </a:xfrm>
            <a:prstGeom prst="rect">
              <a:avLst/>
            </a:prstGeom>
          </xdr:spPr>
        </xdr:pic>
      </xdr:grpSp>
      <xdr:grpSp>
        <xdr:nvGrpSpPr>
          <xdr:cNvPr id="10" name="Group 9">
            <a:extLst>
              <a:ext uri="{FF2B5EF4-FFF2-40B4-BE49-F238E27FC236}">
                <a16:creationId xmlns:a16="http://schemas.microsoft.com/office/drawing/2014/main" id="{F426A651-9430-DF10-EEA1-2FB23BB3CD3E}"/>
              </a:ext>
            </a:extLst>
          </xdr:cNvPr>
          <xdr:cNvGrpSpPr/>
        </xdr:nvGrpSpPr>
        <xdr:grpSpPr>
          <a:xfrm>
            <a:off x="5980769" y="2237447"/>
            <a:ext cx="684660" cy="633680"/>
            <a:chOff x="1561041" y="7498289"/>
            <a:chExt cx="710140" cy="629708"/>
          </a:xfrm>
        </xdr:grpSpPr>
        <xdr:sp macro="" textlink="">
          <xdr:nvSpPr>
            <xdr:cNvPr id="15" name="Rectangle: Rounded Corners 14">
              <a:extLst>
                <a:ext uri="{FF2B5EF4-FFF2-40B4-BE49-F238E27FC236}">
                  <a16:creationId xmlns:a16="http://schemas.microsoft.com/office/drawing/2014/main" id="{59BA290D-F93B-E04B-8DAA-C1704789B4E6}"/>
                </a:ext>
              </a:extLst>
            </xdr:cNvPr>
            <xdr:cNvSpPr>
              <a:spLocks noChangeAspect="1"/>
            </xdr:cNvSpPr>
          </xdr:nvSpPr>
          <xdr:spPr>
            <a:xfrm>
              <a:off x="1561041" y="7526761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A1926BDC-544C-A34A-753C-F07DCCBAB104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25595" y="7953366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Save</a:t>
              </a:r>
            </a:p>
          </xdr:txBody>
        </xdr:sp>
        <xdr:pic>
          <xdr:nvPicPr>
            <xdr:cNvPr id="17" name="Graphic 16" descr="Disk with solid fill">
              <a:extLst>
                <a:ext uri="{FF2B5EF4-FFF2-40B4-BE49-F238E27FC236}">
                  <a16:creationId xmlns:a16="http://schemas.microsoft.com/office/drawing/2014/main" id="{C2FB4E11-D00A-8D29-EA1B-7795AA7EB74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9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10"/>
                </a:ext>
              </a:extLst>
            </a:blip>
            <a:stretch>
              <a:fillRect/>
            </a:stretch>
          </xdr:blipFill>
          <xdr:spPr>
            <a:xfrm>
              <a:off x="1688014" y="7498289"/>
              <a:ext cx="468000" cy="468000"/>
            </a:xfrm>
            <a:prstGeom prst="rect">
              <a:avLst/>
            </a:prstGeom>
          </xdr:spPr>
        </xdr:pic>
      </xdr:grpSp>
      <xdr:grpSp>
        <xdr:nvGrpSpPr>
          <xdr:cNvPr id="11" name="Group 10">
            <a:extLst>
              <a:ext uri="{FF2B5EF4-FFF2-40B4-BE49-F238E27FC236}">
                <a16:creationId xmlns:a16="http://schemas.microsoft.com/office/drawing/2014/main" id="{6BB0BFDA-6198-87FD-7E13-8C4F530B526A}"/>
              </a:ext>
            </a:extLst>
          </xdr:cNvPr>
          <xdr:cNvGrpSpPr/>
        </xdr:nvGrpSpPr>
        <xdr:grpSpPr>
          <a:xfrm>
            <a:off x="7393968" y="2242714"/>
            <a:ext cx="768088" cy="670946"/>
            <a:chOff x="5164667" y="12530667"/>
            <a:chExt cx="710140" cy="666740"/>
          </a:xfrm>
        </xdr:grpSpPr>
        <xdr:sp macro="" textlink="">
          <xdr:nvSpPr>
            <xdr:cNvPr id="12" name="Rectangle: Rounded Corners 11">
              <a:extLst>
                <a:ext uri="{FF2B5EF4-FFF2-40B4-BE49-F238E27FC236}">
                  <a16:creationId xmlns:a16="http://schemas.microsoft.com/office/drawing/2014/main" id="{99C04324-BDEE-F930-4317-C4CD0F0D9A52}"/>
                </a:ext>
              </a:extLst>
            </xdr:cNvPr>
            <xdr:cNvSpPr>
              <a:spLocks noChangeAspect="1"/>
            </xdr:cNvSpPr>
          </xdr:nvSpPr>
          <xdr:spPr>
            <a:xfrm>
              <a:off x="5164667" y="12559136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pic>
          <xdr:nvPicPr>
            <xdr:cNvPr id="13" name="Graphic 12" descr="Back with solid fill">
              <a:extLst>
                <a:ext uri="{FF2B5EF4-FFF2-40B4-BE49-F238E27FC236}">
                  <a16:creationId xmlns:a16="http://schemas.microsoft.com/office/drawing/2014/main" id="{9AE70EEF-B8B0-F2C8-E41D-BBB5DA643098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1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12"/>
                </a:ext>
              </a:extLst>
            </a:blip>
            <a:stretch>
              <a:fillRect/>
            </a:stretch>
          </xdr:blipFill>
          <xdr:spPr>
            <a:xfrm>
              <a:off x="5275799" y="12530667"/>
              <a:ext cx="468000" cy="468000"/>
            </a:xfrm>
            <a:prstGeom prst="rect">
              <a:avLst/>
            </a:prstGeom>
          </xdr:spPr>
        </xdr:pic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B7D583CA-3A3C-0424-DFA8-80E7DA16CB31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239800" y="13022783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Export</a:t>
              </a:r>
            </a:p>
          </xdr:txBody>
        </xdr:sp>
      </xdr:grpSp>
    </xdr:grpSp>
    <xdr:clientData/>
  </xdr:twoCellAnchor>
  <xdr:twoCellAnchor editAs="absolute">
    <xdr:from>
      <xdr:col>0</xdr:col>
      <xdr:colOff>0</xdr:colOff>
      <xdr:row>5</xdr:row>
      <xdr:rowOff>0</xdr:rowOff>
    </xdr:from>
    <xdr:to>
      <xdr:col>14</xdr:col>
      <xdr:colOff>480060</xdr:colOff>
      <xdr:row>7</xdr:row>
      <xdr:rowOff>31121</xdr:rowOff>
    </xdr:to>
    <xdr:grpSp>
      <xdr:nvGrpSpPr>
        <xdr:cNvPr id="27" name="Group 26">
          <a:extLst>
            <a:ext uri="{FF2B5EF4-FFF2-40B4-BE49-F238E27FC236}">
              <a16:creationId xmlns:a16="http://schemas.microsoft.com/office/drawing/2014/main" id="{471DDE29-33D0-4EB7-B9FE-6AEB696821AD}"/>
            </a:ext>
          </a:extLst>
        </xdr:cNvPr>
        <xdr:cNvGrpSpPr/>
      </xdr:nvGrpSpPr>
      <xdr:grpSpPr>
        <a:xfrm>
          <a:off x="0" y="914400"/>
          <a:ext cx="12786360" cy="846461"/>
          <a:chOff x="0" y="17053560"/>
          <a:chExt cx="11932958" cy="846461"/>
        </a:xfrm>
      </xdr:grpSpPr>
      <xdr:grpSp>
        <xdr:nvGrpSpPr>
          <xdr:cNvPr id="28" name="Group 27">
            <a:extLst>
              <a:ext uri="{FF2B5EF4-FFF2-40B4-BE49-F238E27FC236}">
                <a16:creationId xmlns:a16="http://schemas.microsoft.com/office/drawing/2014/main" id="{039D8FA2-CD32-1AD8-E2E4-6C63D96D31A6}"/>
              </a:ext>
            </a:extLst>
          </xdr:cNvPr>
          <xdr:cNvGrpSpPr/>
        </xdr:nvGrpSpPr>
        <xdr:grpSpPr>
          <a:xfrm>
            <a:off x="2792130" y="17089926"/>
            <a:ext cx="6709266" cy="737159"/>
            <a:chOff x="3014247" y="17830800"/>
            <a:chExt cx="7248941" cy="728417"/>
          </a:xfrm>
        </xdr:grpSpPr>
        <xdr:sp macro="" textlink="">
          <xdr:nvSpPr>
            <xdr:cNvPr id="49" name="Rectangle: Rounded Corners 48">
              <a:extLst>
                <a:ext uri="{FF2B5EF4-FFF2-40B4-BE49-F238E27FC236}">
                  <a16:creationId xmlns:a16="http://schemas.microsoft.com/office/drawing/2014/main" id="{9427FE09-2A0D-7750-5443-4F15F5873955}"/>
                </a:ext>
              </a:extLst>
            </xdr:cNvPr>
            <xdr:cNvSpPr/>
          </xdr:nvSpPr>
          <xdr:spPr>
            <a:xfrm>
              <a:off x="3014247" y="17830800"/>
              <a:ext cx="7248941" cy="728417"/>
            </a:xfrm>
            <a:prstGeom prst="roundRect">
              <a:avLst/>
            </a:prstGeom>
            <a:solidFill>
              <a:schemeClr val="bg2"/>
            </a:solidFill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CA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50" name="TextBox 49">
              <a:extLst>
                <a:ext uri="{FF2B5EF4-FFF2-40B4-BE49-F238E27FC236}">
                  <a16:creationId xmlns:a16="http://schemas.microsoft.com/office/drawing/2014/main" id="{0EB13FC9-FABA-7599-4D84-C05C8DE2BFF0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024947" y="17880107"/>
              <a:ext cx="2765531" cy="21777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Clear Ledger Analytics </a:t>
              </a:r>
            </a:p>
          </xdr:txBody>
        </xdr:sp>
        <xdr:sp macro="" textlink="">
          <xdr:nvSpPr>
            <xdr:cNvPr id="51" name="TextBox 50">
              <a:extLst>
                <a:ext uri="{FF2B5EF4-FFF2-40B4-BE49-F238E27FC236}">
                  <a16:creationId xmlns:a16="http://schemas.microsoft.com/office/drawing/2014/main" id="{0CB73120-041B-81D2-469A-CD760AD24C5B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3547830" y="18130747"/>
              <a:ext cx="5846081" cy="262972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fld id="{EB28F277-F0A7-4739-AEAB-E13E600E944F}" type="TxLink">
                <a:rPr lang="en-US" sz="1800" b="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ctr"/>
                <a:t>Model-Magnificent 7</a:t>
              </a:fld>
              <a:endParaRPr lang="en-US" sz="18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</xdr:grpSp>
      <xdr:grpSp>
        <xdr:nvGrpSpPr>
          <xdr:cNvPr id="29" name="Group 28">
            <a:extLst>
              <a:ext uri="{FF2B5EF4-FFF2-40B4-BE49-F238E27FC236}">
                <a16:creationId xmlns:a16="http://schemas.microsoft.com/office/drawing/2014/main" id="{0DF7DAB8-687C-3865-6579-2B2E832E2CCF}"/>
              </a:ext>
            </a:extLst>
          </xdr:cNvPr>
          <xdr:cNvGrpSpPr/>
        </xdr:nvGrpSpPr>
        <xdr:grpSpPr>
          <a:xfrm>
            <a:off x="0" y="17098242"/>
            <a:ext cx="2769028" cy="747338"/>
            <a:chOff x="0" y="17839017"/>
            <a:chExt cx="2940656" cy="738476"/>
          </a:xfrm>
        </xdr:grpSpPr>
        <xdr:sp macro="" textlink="">
          <xdr:nvSpPr>
            <xdr:cNvPr id="44" name="Rectangle: Rounded Corners 43">
              <a:extLst>
                <a:ext uri="{FF2B5EF4-FFF2-40B4-BE49-F238E27FC236}">
                  <a16:creationId xmlns:a16="http://schemas.microsoft.com/office/drawing/2014/main" id="{CE2BFE26-E46A-46DB-33D3-42D00016F53D}"/>
                </a:ext>
              </a:extLst>
            </xdr:cNvPr>
            <xdr:cNvSpPr/>
          </xdr:nvSpPr>
          <xdr:spPr>
            <a:xfrm>
              <a:off x="0" y="17839017"/>
              <a:ext cx="2940656" cy="728417"/>
            </a:xfrm>
            <a:prstGeom prst="roundRect">
              <a:avLst/>
            </a:prstGeom>
            <a:solidFill>
              <a:schemeClr val="bg2"/>
            </a:solidFill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45" name="TextBox 44">
              <a:extLst>
                <a:ext uri="{FF2B5EF4-FFF2-40B4-BE49-F238E27FC236}">
                  <a16:creationId xmlns:a16="http://schemas.microsoft.com/office/drawing/2014/main" id="{9A4EE86C-DDE4-38F0-C6AF-98C17B94BC02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53531" y="17872652"/>
              <a:ext cx="1764394" cy="21777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Porfolio Dashboard</a:t>
              </a:r>
            </a:p>
          </xdr:txBody>
        </xdr:sp>
        <xdr:sp macro="" textlink="">
          <xdr:nvSpPr>
            <xdr:cNvPr id="46" name="TextBox 45">
              <a:extLst>
                <a:ext uri="{FF2B5EF4-FFF2-40B4-BE49-F238E27FC236}">
                  <a16:creationId xmlns:a16="http://schemas.microsoft.com/office/drawing/2014/main" id="{EA4C829A-A455-08AA-D840-7E385FFB8582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63809" y="18361715"/>
              <a:ext cx="1242279" cy="215778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Net Asset Value</a:t>
              </a:r>
            </a:p>
          </xdr:txBody>
        </xdr:sp>
        <xdr:sp macro="" textlink="">
          <xdr:nvSpPr>
            <xdr:cNvPr id="47" name="TextBox 46">
              <a:extLst>
                <a:ext uri="{FF2B5EF4-FFF2-40B4-BE49-F238E27FC236}">
                  <a16:creationId xmlns:a16="http://schemas.microsoft.com/office/drawing/2014/main" id="{4FD8213A-E52F-3CA1-B536-86D840F5C634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7764" y="18077415"/>
              <a:ext cx="1633516" cy="301503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r"/>
              <a:fld id="{C1CD5FAC-BDE1-44DD-8868-B7AE5609E84F}" type="TxLink">
                <a:rPr lang="en-US" sz="16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r"/>
                <a:t>98,551</a:t>
              </a:fld>
              <a:endParaRPr lang="en-US" sz="1600" b="1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sp macro="" textlink="">
          <xdr:nvSpPr>
            <xdr:cNvPr id="48" name="TextBox 47">
              <a:extLst>
                <a:ext uri="{FF2B5EF4-FFF2-40B4-BE49-F238E27FC236}">
                  <a16:creationId xmlns:a16="http://schemas.microsoft.com/office/drawing/2014/main" id="{ECB3D6FB-10B3-D0AF-4BC2-649DFD1A15E8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747768" y="18125164"/>
              <a:ext cx="534526" cy="25375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l"/>
              <a:fld id="{DACF4337-63BC-4FED-9749-893DFC377543}" type="TxLink">
                <a:rPr lang="en-US" sz="12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l"/>
                <a:t>USD</a:t>
              </a:fld>
              <a:endParaRPr lang="en-US" sz="1200" b="1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</xdr:grpSp>
      <xdr:grpSp>
        <xdr:nvGrpSpPr>
          <xdr:cNvPr id="30" name="Group 29">
            <a:extLst>
              <a:ext uri="{FF2B5EF4-FFF2-40B4-BE49-F238E27FC236}">
                <a16:creationId xmlns:a16="http://schemas.microsoft.com/office/drawing/2014/main" id="{E854584D-A0E2-A53D-C4A1-D3DC02EDA605}"/>
              </a:ext>
            </a:extLst>
          </xdr:cNvPr>
          <xdr:cNvGrpSpPr/>
        </xdr:nvGrpSpPr>
        <xdr:grpSpPr>
          <a:xfrm>
            <a:off x="9471660" y="17053560"/>
            <a:ext cx="2461298" cy="846461"/>
            <a:chOff x="7280791" y="14647166"/>
            <a:chExt cx="2461298" cy="846461"/>
          </a:xfrm>
        </xdr:grpSpPr>
        <xdr:grpSp>
          <xdr:nvGrpSpPr>
            <xdr:cNvPr id="31" name="Group 30">
              <a:extLst>
                <a:ext uri="{FF2B5EF4-FFF2-40B4-BE49-F238E27FC236}">
                  <a16:creationId xmlns:a16="http://schemas.microsoft.com/office/drawing/2014/main" id="{722E6CE5-9478-1357-81DB-7117E996495E}"/>
                </a:ext>
              </a:extLst>
            </xdr:cNvPr>
            <xdr:cNvGrpSpPr/>
          </xdr:nvGrpSpPr>
          <xdr:grpSpPr>
            <a:xfrm>
              <a:off x="7280791" y="14698980"/>
              <a:ext cx="2461298" cy="794647"/>
              <a:chOff x="7257931" y="14721840"/>
              <a:chExt cx="2461298" cy="794647"/>
            </a:xfrm>
          </xdr:grpSpPr>
          <xdr:sp macro="" textlink="">
            <xdr:nvSpPr>
              <xdr:cNvPr id="33" name="Rectangle: Rounded Corners 32">
                <a:extLst>
                  <a:ext uri="{FF2B5EF4-FFF2-40B4-BE49-F238E27FC236}">
                    <a16:creationId xmlns:a16="http://schemas.microsoft.com/office/drawing/2014/main" id="{338CAE06-C865-E767-3938-0882E266D0F2}"/>
                  </a:ext>
                </a:extLst>
              </xdr:cNvPr>
              <xdr:cNvSpPr/>
            </xdr:nvSpPr>
            <xdr:spPr>
              <a:xfrm>
                <a:off x="7315200" y="14721840"/>
                <a:ext cx="2404029" cy="737187"/>
              </a:xfrm>
              <a:prstGeom prst="roundRect">
                <a:avLst/>
              </a:prstGeom>
              <a:solidFill>
                <a:schemeClr val="bg2"/>
              </a:solidFill>
            </xdr:spPr>
            <xdr:style>
              <a:lnRef idx="1">
                <a:schemeClr val="accent3"/>
              </a:lnRef>
              <a:fillRef idx="2">
                <a:schemeClr val="accent3"/>
              </a:fillRef>
              <a:effectRef idx="1">
                <a:schemeClr val="accent3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CA" sz="1100"/>
              </a:p>
            </xdr:txBody>
          </xdr:sp>
          <xdr:grpSp>
            <xdr:nvGrpSpPr>
              <xdr:cNvPr id="34" name="Group 33">
                <a:extLst>
                  <a:ext uri="{FF2B5EF4-FFF2-40B4-BE49-F238E27FC236}">
                    <a16:creationId xmlns:a16="http://schemas.microsoft.com/office/drawing/2014/main" id="{CA6DBF93-669C-F0A0-5196-EC03DAD95498}"/>
                  </a:ext>
                </a:extLst>
              </xdr:cNvPr>
              <xdr:cNvGrpSpPr/>
            </xdr:nvGrpSpPr>
            <xdr:grpSpPr>
              <a:xfrm>
                <a:off x="8064239" y="14871616"/>
                <a:ext cx="726497" cy="644871"/>
                <a:chOff x="10694495" y="19096951"/>
                <a:chExt cx="771526" cy="637224"/>
              </a:xfrm>
            </xdr:grpSpPr>
            <xdr:pic>
              <xdr:nvPicPr>
                <xdr:cNvPr id="42" name="Graphic 41" descr="Clipboard Partially Checked with solid fill">
                  <a:extLst>
                    <a:ext uri="{FF2B5EF4-FFF2-40B4-BE49-F238E27FC236}">
                      <a16:creationId xmlns:a16="http://schemas.microsoft.com/office/drawing/2014/main" id="{6C87CB3F-69F6-27DB-27E0-7EE9C5931846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3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  <a:extLst>
                    <a:ext uri="{96DAC541-7B7A-43D3-8B79-37D633B846F1}">
                      <asvg:svgBlip xmlns:asvg="http://schemas.microsoft.com/office/drawing/2016/SVG/main" r:embed="rId14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0828130" y="19096951"/>
                  <a:ext cx="497239" cy="465623"/>
                </a:xfrm>
                <a:prstGeom prst="rect">
                  <a:avLst/>
                </a:prstGeom>
              </xdr:spPr>
            </xdr:pic>
            <xdr:sp macro="" textlink="">
              <xdr:nvSpPr>
                <xdr:cNvPr id="43" name="TextBox 42">
                  <a:extLst>
                    <a:ext uri="{FF2B5EF4-FFF2-40B4-BE49-F238E27FC236}">
                      <a16:creationId xmlns:a16="http://schemas.microsoft.com/office/drawing/2014/main" id="{66E07931-AB29-23AF-16B6-9DC69E14FF49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10694495" y="19488913"/>
                  <a:ext cx="771526" cy="245262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fld id="{85058BAE-BF93-44E2-8FCF-60281232FFCB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VALID</a:t>
                  </a:fld>
                  <a:endParaRPr lang="en-US" sz="900" b="1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</xdr:grpSp>
          <xdr:grpSp>
            <xdr:nvGrpSpPr>
              <xdr:cNvPr id="35" name="Group 34">
                <a:extLst>
                  <a:ext uri="{FF2B5EF4-FFF2-40B4-BE49-F238E27FC236}">
                    <a16:creationId xmlns:a16="http://schemas.microsoft.com/office/drawing/2014/main" id="{32864A7A-8721-DA6B-E505-B4A4D5074CAF}"/>
                  </a:ext>
                </a:extLst>
              </xdr:cNvPr>
              <xdr:cNvGrpSpPr/>
            </xdr:nvGrpSpPr>
            <xdr:grpSpPr>
              <a:xfrm>
                <a:off x="7257931" y="14851529"/>
                <a:ext cx="837891" cy="634486"/>
                <a:chOff x="9896461" y="17988013"/>
                <a:chExt cx="889824" cy="626962"/>
              </a:xfrm>
            </xdr:grpSpPr>
            <xdr:pic>
              <xdr:nvPicPr>
                <xdr:cNvPr id="39" name="Graphic 38" descr="Monthly calendar with solid fill">
                  <a:extLst>
                    <a:ext uri="{FF2B5EF4-FFF2-40B4-BE49-F238E27FC236}">
                      <a16:creationId xmlns:a16="http://schemas.microsoft.com/office/drawing/2014/main" id="{8D62B2E9-9B8E-AA00-93B4-DDFCDBF919D2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5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  <a:extLst>
                    <a:ext uri="{96DAC541-7B7A-43D3-8B79-37D633B846F1}">
                      <asvg:svgBlip xmlns:asvg="http://schemas.microsoft.com/office/drawing/2016/SVG/main" r:embed="rId16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0115206" y="17988013"/>
                  <a:ext cx="423316" cy="392901"/>
                </a:xfrm>
                <a:prstGeom prst="rect">
                  <a:avLst/>
                </a:prstGeom>
              </xdr:spPr>
            </xdr:pic>
            <xdr:sp macro="" textlink="">
              <xdr:nvSpPr>
                <xdr:cNvPr id="40" name="TextBox 39">
                  <a:extLst>
                    <a:ext uri="{FF2B5EF4-FFF2-40B4-BE49-F238E27FC236}">
                      <a16:creationId xmlns:a16="http://schemas.microsoft.com/office/drawing/2014/main" id="{4A10A25E-0147-D696-B29E-A56E1807D55B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9967111" y="18409530"/>
                  <a:ext cx="819174" cy="205445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fld id="{5C6B895A-9EC7-403C-8E0B-C7337D22F832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2026-09-30</a:t>
                  </a:fld>
                  <a:endParaRPr lang="en-US" sz="900" b="1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41" name="TextBox 40">
                  <a:extLst>
                    <a:ext uri="{FF2B5EF4-FFF2-40B4-BE49-F238E27FC236}">
                      <a16:creationId xmlns:a16="http://schemas.microsoft.com/office/drawing/2014/main" id="{6CFE9538-5FEA-56B2-5005-DB701D11448F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9896461" y="18298593"/>
                  <a:ext cx="863261" cy="186192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r>
                    <a:rPr lang="en-US" sz="8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t>Expires</a:t>
                  </a:r>
                </a:p>
              </xdr:txBody>
            </xdr:sp>
          </xdr:grpSp>
          <xdr:grpSp>
            <xdr:nvGrpSpPr>
              <xdr:cNvPr id="36" name="Group 35">
                <a:extLst>
                  <a:ext uri="{FF2B5EF4-FFF2-40B4-BE49-F238E27FC236}">
                    <a16:creationId xmlns:a16="http://schemas.microsoft.com/office/drawing/2014/main" id="{510A2556-9A0B-352D-111F-1F2F01EC8677}"/>
                  </a:ext>
                </a:extLst>
              </xdr:cNvPr>
              <xdr:cNvGrpSpPr/>
            </xdr:nvGrpSpPr>
            <xdr:grpSpPr>
              <a:xfrm>
                <a:off x="8729053" y="14840493"/>
                <a:ext cx="910310" cy="665140"/>
                <a:chOff x="12620607" y="19369079"/>
                <a:chExt cx="966787" cy="657228"/>
              </a:xfrm>
            </xdr:grpSpPr>
            <xdr:pic>
              <xdr:nvPicPr>
                <xdr:cNvPr id="37" name="Picture 36" descr="Single gear with solid fill">
                  <a:extLst>
                    <a:ext uri="{FF2B5EF4-FFF2-40B4-BE49-F238E27FC236}">
                      <a16:creationId xmlns:a16="http://schemas.microsoft.com/office/drawing/2014/main" id="{501AC3A2-FEB3-B978-1B43-93AE28F91BCF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7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</a:blip>
                <a:stretch>
                  <a:fillRect/>
                </a:stretch>
              </xdr:blipFill>
              <xdr:spPr>
                <a:xfrm>
                  <a:off x="12820634" y="19369079"/>
                  <a:ext cx="504000" cy="504000"/>
                </a:xfrm>
                <a:prstGeom prst="rect">
                  <a:avLst/>
                </a:prstGeom>
              </xdr:spPr>
            </xdr:pic>
            <xdr:sp macro="" textlink="">
              <xdr:nvSpPr>
                <xdr:cNvPr id="38" name="TextBox 37">
                  <a:extLst>
                    <a:ext uri="{FF2B5EF4-FFF2-40B4-BE49-F238E27FC236}">
                      <a16:creationId xmlns:a16="http://schemas.microsoft.com/office/drawing/2014/main" id="{55575A9C-6AD9-94AF-45FF-5CED8556F3D4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12620607" y="19763660"/>
                  <a:ext cx="966787" cy="262647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/>
                  <a:fld id="{9AA1E687-C9F8-4057-861D-92CDC185E9F4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Version 1.0.23</a:t>
                  </a:fld>
                  <a:endPara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</xdr:grpSp>
        </xdr:grpSp>
        <xdr:sp macro="" textlink="">
          <xdr:nvSpPr>
            <xdr:cNvPr id="32" name="TextBox 31">
              <a:extLst>
                <a:ext uri="{FF2B5EF4-FFF2-40B4-BE49-F238E27FC236}">
                  <a16:creationId xmlns:a16="http://schemas.microsoft.com/office/drawing/2014/main" id="{28A3DD45-5DF9-1102-303A-EC7A49A90F0D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395928" y="14647166"/>
              <a:ext cx="2179364" cy="272087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License Details</a:t>
              </a:r>
            </a:p>
          </xdr:txBody>
        </xdr:sp>
      </xdr:grpSp>
    </xdr:grpSp>
    <xdr:clientData/>
  </xdr:twoCellAnchor>
  <xdr:twoCellAnchor editAs="absolute">
    <xdr:from>
      <xdr:col>4</xdr:col>
      <xdr:colOff>121920</xdr:colOff>
      <xdr:row>0</xdr:row>
      <xdr:rowOff>22860</xdr:rowOff>
    </xdr:from>
    <xdr:to>
      <xdr:col>6</xdr:col>
      <xdr:colOff>384691</xdr:colOff>
      <xdr:row>4</xdr:row>
      <xdr:rowOff>113448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725C53EE-6879-4301-998D-B381C1F92913}"/>
            </a:ext>
          </a:extLst>
        </xdr:cNvPr>
        <xdr:cNvGrpSpPr/>
      </xdr:nvGrpSpPr>
      <xdr:grpSpPr>
        <a:xfrm>
          <a:off x="3649980" y="22860"/>
          <a:ext cx="2259211" cy="822108"/>
          <a:chOff x="11113888" y="12519660"/>
          <a:chExt cx="2259211" cy="822108"/>
        </a:xfrm>
      </xdr:grpSpPr>
      <xdr:sp macro="" textlink="">
        <xdr:nvSpPr>
          <xdr:cNvPr id="53" name="Rectangle: Rounded Corners 52">
            <a:extLst>
              <a:ext uri="{FF2B5EF4-FFF2-40B4-BE49-F238E27FC236}">
                <a16:creationId xmlns:a16="http://schemas.microsoft.com/office/drawing/2014/main" id="{81782BAA-FF6F-C03D-900B-88077DB72005}"/>
              </a:ext>
            </a:extLst>
          </xdr:cNvPr>
          <xdr:cNvSpPr>
            <a:spLocks/>
          </xdr:cNvSpPr>
        </xdr:nvSpPr>
        <xdr:spPr>
          <a:xfrm>
            <a:off x="11113888" y="12519660"/>
            <a:ext cx="2259211" cy="782627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grpSp>
        <xdr:nvGrpSpPr>
          <xdr:cNvPr id="54" name="Group 53">
            <a:extLst>
              <a:ext uri="{FF2B5EF4-FFF2-40B4-BE49-F238E27FC236}">
                <a16:creationId xmlns:a16="http://schemas.microsoft.com/office/drawing/2014/main" id="{D3251C10-02A2-2383-37F8-D5E7099775D6}"/>
              </a:ext>
            </a:extLst>
          </xdr:cNvPr>
          <xdr:cNvGrpSpPr/>
        </xdr:nvGrpSpPr>
        <xdr:grpSpPr>
          <a:xfrm>
            <a:off x="11871960" y="12534900"/>
            <a:ext cx="677818" cy="618084"/>
            <a:chOff x="14020800" y="13799820"/>
            <a:chExt cx="677818" cy="618084"/>
          </a:xfrm>
        </xdr:grpSpPr>
        <xdr:sp macro="" textlink="">
          <xdr:nvSpPr>
            <xdr:cNvPr id="66" name="Rectangle: Rounded Corners 65">
              <a:extLst>
                <a:ext uri="{FF2B5EF4-FFF2-40B4-BE49-F238E27FC236}">
                  <a16:creationId xmlns:a16="http://schemas.microsoft.com/office/drawing/2014/main" id="{59C564C1-E1A7-5E59-668D-5F5709CC8800}"/>
                </a:ext>
              </a:extLst>
            </xdr:cNvPr>
            <xdr:cNvSpPr>
              <a:spLocks noChangeAspect="1"/>
            </xdr:cNvSpPr>
          </xdr:nvSpPr>
          <xdr:spPr>
            <a:xfrm>
              <a:off x="14020800" y="13799820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67" name="Group 66">
              <a:extLst>
                <a:ext uri="{FF2B5EF4-FFF2-40B4-BE49-F238E27FC236}">
                  <a16:creationId xmlns:a16="http://schemas.microsoft.com/office/drawing/2014/main" id="{934A4D3D-C3FB-6C13-13C8-131DFAAEAA68}"/>
                </a:ext>
              </a:extLst>
            </xdr:cNvPr>
            <xdr:cNvGrpSpPr/>
          </xdr:nvGrpSpPr>
          <xdr:grpSpPr>
            <a:xfrm>
              <a:off x="14039491" y="13807427"/>
              <a:ext cx="638475" cy="610477"/>
              <a:chOff x="14016631" y="13967447"/>
              <a:chExt cx="638475" cy="610477"/>
            </a:xfrm>
          </xdr:grpSpPr>
          <xdr:sp macro="" textlink="">
            <xdr:nvSpPr>
              <xdr:cNvPr id="68" name="TextBox 67">
                <a:extLst>
                  <a:ext uri="{FF2B5EF4-FFF2-40B4-BE49-F238E27FC236}">
                    <a16:creationId xmlns:a16="http://schemas.microsoft.com/office/drawing/2014/main" id="{EB56C97A-BB50-A95F-6FFC-F486D6C15D42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4016631" y="14361959"/>
                <a:ext cx="638475" cy="215965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Website</a:t>
                </a:r>
              </a:p>
            </xdr:txBody>
          </xdr:sp>
          <xdr:pic>
            <xdr:nvPicPr>
              <xdr:cNvPr id="69" name="Graphic 68" descr="World with solid fill">
                <a:extLst>
                  <a:ext uri="{FF2B5EF4-FFF2-40B4-BE49-F238E27FC236}">
                    <a16:creationId xmlns:a16="http://schemas.microsoft.com/office/drawing/2014/main" id="{43F2B519-F440-BF5E-CE0C-20FC08DD3EC4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8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19"/>
                  </a:ext>
                </a:extLst>
              </a:blip>
              <a:stretch>
                <a:fillRect/>
              </a:stretch>
            </xdr:blipFill>
            <xdr:spPr>
              <a:xfrm>
                <a:off x="14100544" y="13967447"/>
                <a:ext cx="440661" cy="473634"/>
              </a:xfrm>
              <a:prstGeom prst="rect">
                <a:avLst/>
              </a:prstGeom>
            </xdr:spPr>
          </xdr:pic>
        </xdr:grpSp>
      </xdr:grpSp>
      <xdr:grpSp>
        <xdr:nvGrpSpPr>
          <xdr:cNvPr id="55" name="Group 54">
            <a:extLst>
              <a:ext uri="{FF2B5EF4-FFF2-40B4-BE49-F238E27FC236}">
                <a16:creationId xmlns:a16="http://schemas.microsoft.com/office/drawing/2014/main" id="{84F99416-4FCE-08E9-864B-3BE4B19D618A}"/>
              </a:ext>
            </a:extLst>
          </xdr:cNvPr>
          <xdr:cNvGrpSpPr/>
        </xdr:nvGrpSpPr>
        <xdr:grpSpPr>
          <a:xfrm>
            <a:off x="12578809" y="12530892"/>
            <a:ext cx="709501" cy="625329"/>
            <a:chOff x="14057089" y="13483392"/>
            <a:chExt cx="709501" cy="625329"/>
          </a:xfrm>
        </xdr:grpSpPr>
        <xdr:sp macro="" textlink="">
          <xdr:nvSpPr>
            <xdr:cNvPr id="62" name="Rectangle: Rounded Corners 61">
              <a:extLst>
                <a:ext uri="{FF2B5EF4-FFF2-40B4-BE49-F238E27FC236}">
                  <a16:creationId xmlns:a16="http://schemas.microsoft.com/office/drawing/2014/main" id="{5D452D7C-998E-7F47-9147-AA2E79F98394}"/>
                </a:ext>
              </a:extLst>
            </xdr:cNvPr>
            <xdr:cNvSpPr>
              <a:spLocks noChangeAspect="1"/>
            </xdr:cNvSpPr>
          </xdr:nvSpPr>
          <xdr:spPr>
            <a:xfrm>
              <a:off x="14063777" y="13502640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63" name="Group 62">
              <a:extLst>
                <a:ext uri="{FF2B5EF4-FFF2-40B4-BE49-F238E27FC236}">
                  <a16:creationId xmlns:a16="http://schemas.microsoft.com/office/drawing/2014/main" id="{43E50F96-08E0-69D2-68ED-DE0A959D84AB}"/>
                </a:ext>
              </a:extLst>
            </xdr:cNvPr>
            <xdr:cNvGrpSpPr/>
          </xdr:nvGrpSpPr>
          <xdr:grpSpPr>
            <a:xfrm>
              <a:off x="14057089" y="13483392"/>
              <a:ext cx="709501" cy="625329"/>
              <a:chOff x="13935169" y="14847372"/>
              <a:chExt cx="709501" cy="625329"/>
            </a:xfrm>
          </xdr:grpSpPr>
          <xdr:pic>
            <xdr:nvPicPr>
              <xdr:cNvPr id="64" name="Graphic 63" descr="Envelope with solid fill">
                <a:extLst>
                  <a:ext uri="{FF2B5EF4-FFF2-40B4-BE49-F238E27FC236}">
                    <a16:creationId xmlns:a16="http://schemas.microsoft.com/office/drawing/2014/main" id="{71E09209-FD26-1371-3DB3-96F179C2D7FB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0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21"/>
                  </a:ext>
                </a:extLst>
              </a:blip>
              <a:stretch>
                <a:fillRect/>
              </a:stretch>
            </xdr:blipFill>
            <xdr:spPr>
              <a:xfrm>
                <a:off x="14051773" y="14847372"/>
                <a:ext cx="440660" cy="473634"/>
              </a:xfrm>
              <a:prstGeom prst="rect">
                <a:avLst/>
              </a:prstGeom>
            </xdr:spPr>
          </xdr:pic>
          <xdr:sp macro="" textlink="">
            <xdr:nvSpPr>
              <xdr:cNvPr id="65" name="TextBox 64">
                <a:extLst>
                  <a:ext uri="{FF2B5EF4-FFF2-40B4-BE49-F238E27FC236}">
                    <a16:creationId xmlns:a16="http://schemas.microsoft.com/office/drawing/2014/main" id="{D2C1F63B-BD00-7953-1B46-F4B502033737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3935169" y="15273335"/>
                <a:ext cx="709501" cy="199366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Support</a:t>
                </a:r>
              </a:p>
            </xdr:txBody>
          </xdr:sp>
        </xdr:grpSp>
      </xdr:grpSp>
      <xdr:sp macro="" textlink="">
        <xdr:nvSpPr>
          <xdr:cNvPr id="56" name="TextBox 55">
            <a:extLst>
              <a:ext uri="{FF2B5EF4-FFF2-40B4-BE49-F238E27FC236}">
                <a16:creationId xmlns:a16="http://schemas.microsoft.com/office/drawing/2014/main" id="{744CFE32-1919-1C67-0F80-3548944886C5}"/>
              </a:ext>
            </a:extLst>
          </xdr:cNvPr>
          <xdr:cNvSpPr txBox="1">
            <a:spLocks noChangeAspect="1"/>
          </xdr:cNvSpPr>
        </xdr:nvSpPr>
        <xdr:spPr>
          <a:xfrm>
            <a:off x="11637514" y="13155648"/>
            <a:ext cx="1135022" cy="186120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Application Details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57" name="Group 56">
            <a:extLst>
              <a:ext uri="{FF2B5EF4-FFF2-40B4-BE49-F238E27FC236}">
                <a16:creationId xmlns:a16="http://schemas.microsoft.com/office/drawing/2014/main" id="{265BD2D1-36A8-7C2E-595F-0DF3C7CFF01C}"/>
              </a:ext>
            </a:extLst>
          </xdr:cNvPr>
          <xdr:cNvGrpSpPr/>
        </xdr:nvGrpSpPr>
        <xdr:grpSpPr>
          <a:xfrm>
            <a:off x="11155502" y="12533743"/>
            <a:ext cx="717217" cy="626271"/>
            <a:chOff x="10317302" y="13531963"/>
            <a:chExt cx="717217" cy="626271"/>
          </a:xfrm>
        </xdr:grpSpPr>
        <xdr:sp macro="" textlink="">
          <xdr:nvSpPr>
            <xdr:cNvPr id="58" name="Rectangle: Rounded Corners 57">
              <a:extLst>
                <a:ext uri="{FF2B5EF4-FFF2-40B4-BE49-F238E27FC236}">
                  <a16:creationId xmlns:a16="http://schemas.microsoft.com/office/drawing/2014/main" id="{9EE7AC11-D27E-D134-6DD8-E30625389953}"/>
                </a:ext>
              </a:extLst>
            </xdr:cNvPr>
            <xdr:cNvSpPr>
              <a:spLocks noChangeAspect="1"/>
            </xdr:cNvSpPr>
          </xdr:nvSpPr>
          <xdr:spPr>
            <a:xfrm>
              <a:off x="10322179" y="13531963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59" name="Group 58">
              <a:extLst>
                <a:ext uri="{FF2B5EF4-FFF2-40B4-BE49-F238E27FC236}">
                  <a16:creationId xmlns:a16="http://schemas.microsoft.com/office/drawing/2014/main" id="{BAF4355C-B138-E544-2F68-A9384F60F66D}"/>
                </a:ext>
              </a:extLst>
            </xdr:cNvPr>
            <xdr:cNvGrpSpPr/>
          </xdr:nvGrpSpPr>
          <xdr:grpSpPr>
            <a:xfrm>
              <a:off x="10317302" y="13592363"/>
              <a:ext cx="717217" cy="565871"/>
              <a:chOff x="12885242" y="12967523"/>
              <a:chExt cx="717217" cy="565871"/>
            </a:xfrm>
          </xdr:grpSpPr>
          <xdr:pic>
            <xdr:nvPicPr>
              <xdr:cNvPr id="60" name="Graphic 59" descr="Open folder with solid fill">
                <a:extLst>
                  <a:ext uri="{FF2B5EF4-FFF2-40B4-BE49-F238E27FC236}">
                    <a16:creationId xmlns:a16="http://schemas.microsoft.com/office/drawing/2014/main" id="{041DE8BC-3E14-4258-5FE7-FBE42C8B1572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2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23"/>
                  </a:ext>
                </a:extLst>
              </a:blip>
              <a:stretch>
                <a:fillRect/>
              </a:stretch>
            </xdr:blipFill>
            <xdr:spPr>
              <a:xfrm>
                <a:off x="13026474" y="12967523"/>
                <a:ext cx="406787" cy="438246"/>
              </a:xfrm>
              <a:prstGeom prst="rect">
                <a:avLst/>
              </a:prstGeom>
            </xdr:spPr>
          </xdr:pic>
          <xdr:sp macro="" textlink="">
            <xdr:nvSpPr>
              <xdr:cNvPr id="61" name="TextBox 60">
                <a:extLst>
                  <a:ext uri="{FF2B5EF4-FFF2-40B4-BE49-F238E27FC236}">
                    <a16:creationId xmlns:a16="http://schemas.microsoft.com/office/drawing/2014/main" id="{44E21997-2FFB-D49F-6FC0-4F13FB00CC09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2885242" y="13336151"/>
                <a:ext cx="717217" cy="197243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Manage</a:t>
                </a:r>
              </a:p>
            </xdr:txBody>
          </xdr:sp>
        </xdr:grp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26454</xdr:colOff>
      <xdr:row>0</xdr:row>
      <xdr:rowOff>31752</xdr:rowOff>
    </xdr:from>
    <xdr:to>
      <xdr:col>1</xdr:col>
      <xdr:colOff>3158063</xdr:colOff>
      <xdr:row>4</xdr:row>
      <xdr:rowOff>153904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4459E6FE-96B8-40FD-95C2-403410D2D8C1}"/>
            </a:ext>
          </a:extLst>
        </xdr:cNvPr>
        <xdr:cNvGrpSpPr/>
      </xdr:nvGrpSpPr>
      <xdr:grpSpPr>
        <a:xfrm>
          <a:off x="26454" y="31752"/>
          <a:ext cx="3756449" cy="853672"/>
          <a:chOff x="4452408" y="2237447"/>
          <a:chExt cx="3777192" cy="841819"/>
        </a:xfrm>
      </xdr:grpSpPr>
      <xdr:sp macro="" textlink="">
        <xdr:nvSpPr>
          <xdr:cNvPr id="3" name="Rectangle: Rounded Corners 2">
            <a:extLst>
              <a:ext uri="{FF2B5EF4-FFF2-40B4-BE49-F238E27FC236}">
                <a16:creationId xmlns:a16="http://schemas.microsoft.com/office/drawing/2014/main" id="{1D291107-FB15-AA58-B375-3B4F93934045}"/>
              </a:ext>
            </a:extLst>
          </xdr:cNvPr>
          <xdr:cNvSpPr>
            <a:spLocks/>
          </xdr:cNvSpPr>
        </xdr:nvSpPr>
        <xdr:spPr>
          <a:xfrm>
            <a:off x="4452408" y="2244754"/>
            <a:ext cx="3777192" cy="781768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EAF0F7BD-F80C-F8AB-CEBE-CB6143008670}"/>
              </a:ext>
            </a:extLst>
          </xdr:cNvPr>
          <xdr:cNvGrpSpPr/>
        </xdr:nvGrpSpPr>
        <xdr:grpSpPr>
          <a:xfrm>
            <a:off x="4537360" y="2271409"/>
            <a:ext cx="712479" cy="616633"/>
            <a:chOff x="7545952" y="2219211"/>
            <a:chExt cx="710140" cy="612768"/>
          </a:xfrm>
        </xdr:grpSpPr>
        <xdr:sp macro="" textlink="">
          <xdr:nvSpPr>
            <xdr:cNvPr id="22" name="Rectangle: Rounded Corners 21">
              <a:extLst>
                <a:ext uri="{FF2B5EF4-FFF2-40B4-BE49-F238E27FC236}">
                  <a16:creationId xmlns:a16="http://schemas.microsoft.com/office/drawing/2014/main" id="{CDC35DDE-2C80-0F79-E736-9E84BF6F69FA}"/>
                </a:ext>
              </a:extLst>
            </xdr:cNvPr>
            <xdr:cNvSpPr>
              <a:spLocks noChangeAspect="1"/>
            </xdr:cNvSpPr>
          </xdr:nvSpPr>
          <xdr:spPr>
            <a:xfrm>
              <a:off x="7545952" y="2219211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pic>
          <xdr:nvPicPr>
            <xdr:cNvPr id="23" name="Graphic 22" descr="Users with solid fill">
              <a:extLst>
                <a:ext uri="{FF2B5EF4-FFF2-40B4-BE49-F238E27FC236}">
                  <a16:creationId xmlns:a16="http://schemas.microsoft.com/office/drawing/2014/main" id="{C6C5FABB-5A9B-F7A4-67DB-03ED3076604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2"/>
                </a:ext>
              </a:extLst>
            </a:blip>
            <a:stretch>
              <a:fillRect/>
            </a:stretch>
          </xdr:blipFill>
          <xdr:spPr>
            <a:xfrm>
              <a:off x="7678230" y="2233027"/>
              <a:ext cx="468000" cy="468000"/>
            </a:xfrm>
            <a:prstGeom prst="rect">
              <a:avLst/>
            </a:prstGeom>
          </xdr:spPr>
        </xdr:pic>
        <xdr:sp macro="" textlink="">
          <xdr:nvSpPr>
            <xdr:cNvPr id="24" name="TextBox 23">
              <a:extLst>
                <a:ext uri="{FF2B5EF4-FFF2-40B4-BE49-F238E27FC236}">
                  <a16:creationId xmlns:a16="http://schemas.microsoft.com/office/drawing/2014/main" id="{24FD998B-756D-3090-00A6-947C6D9DCA53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562874" y="2624650"/>
              <a:ext cx="660408" cy="207329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Portfolio</a:t>
              </a:r>
            </a:p>
          </xdr:txBody>
        </xdr:sp>
      </xdr:grp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E35C7728-7553-AB97-29AC-0B151899E4C6}"/>
              </a:ext>
            </a:extLst>
          </xdr:cNvPr>
          <xdr:cNvSpPr txBox="1">
            <a:spLocks noChangeAspect="1"/>
          </xdr:cNvSpPr>
        </xdr:nvSpPr>
        <xdr:spPr>
          <a:xfrm>
            <a:off x="5736029" y="2893351"/>
            <a:ext cx="1146479" cy="185915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>
                <a:latin typeface="Segoe UI" panose="020B0502040204020203" pitchFamily="34" charset="0"/>
                <a:cs typeface="Segoe UI" panose="020B0502040204020203" pitchFamily="34" charset="0"/>
              </a:rPr>
              <a:t>Data Model</a:t>
            </a:r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 Activities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F2AF51E9-87DD-750E-5A2A-1A3032C05C09}"/>
              </a:ext>
            </a:extLst>
          </xdr:cNvPr>
          <xdr:cNvGrpSpPr/>
        </xdr:nvGrpSpPr>
        <xdr:grpSpPr>
          <a:xfrm>
            <a:off x="5271584" y="2269429"/>
            <a:ext cx="684660" cy="642297"/>
            <a:chOff x="2524114" y="2444753"/>
            <a:chExt cx="710140" cy="638271"/>
          </a:xfrm>
        </xdr:grpSpPr>
        <xdr:sp macro="" textlink="">
          <xdr:nvSpPr>
            <xdr:cNvPr id="19" name="Rectangle: Rounded Corners 18">
              <a:extLst>
                <a:ext uri="{FF2B5EF4-FFF2-40B4-BE49-F238E27FC236}">
                  <a16:creationId xmlns:a16="http://schemas.microsoft.com/office/drawing/2014/main" id="{9FCFDB84-1D80-72D3-A45E-04103DE0BD9A}"/>
                </a:ext>
              </a:extLst>
            </xdr:cNvPr>
            <xdr:cNvSpPr>
              <a:spLocks noChangeAspect="1"/>
            </xdr:cNvSpPr>
          </xdr:nvSpPr>
          <xdr:spPr>
            <a:xfrm>
              <a:off x="2524114" y="244475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20" name="TextBox 19">
              <a:extLst>
                <a:ext uri="{FF2B5EF4-FFF2-40B4-BE49-F238E27FC236}">
                  <a16:creationId xmlns:a16="http://schemas.microsoft.com/office/drawing/2014/main" id="{664ADED9-D4A9-4DF2-A64A-032A5C23BA27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2599247" y="2908400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Ticker</a:t>
              </a:r>
            </a:p>
          </xdr:txBody>
        </xdr:sp>
        <xdr:pic>
          <xdr:nvPicPr>
            <xdr:cNvPr id="21" name="Graphic 20" descr="Pen with solid fill">
              <a:extLst>
                <a:ext uri="{FF2B5EF4-FFF2-40B4-BE49-F238E27FC236}">
                  <a16:creationId xmlns:a16="http://schemas.microsoft.com/office/drawing/2014/main" id="{2FDA7A9E-AA66-58EE-074F-DEEB4F8DCDB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tretch>
              <a:fillRect/>
            </a:stretch>
          </xdr:blipFill>
          <xdr:spPr>
            <a:xfrm>
              <a:off x="2651113" y="2458619"/>
              <a:ext cx="432000" cy="432000"/>
            </a:xfrm>
            <a:prstGeom prst="rect">
              <a:avLst/>
            </a:prstGeom>
          </xdr:spPr>
        </xdr:pic>
      </xdr:grpSp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7E1EEDFD-58F5-4AFB-6770-658A9A478A73}"/>
              </a:ext>
            </a:extLst>
          </xdr:cNvPr>
          <xdr:cNvGrpSpPr/>
        </xdr:nvGrpSpPr>
        <xdr:grpSpPr>
          <a:xfrm>
            <a:off x="6613361" y="2269429"/>
            <a:ext cx="840786" cy="621623"/>
            <a:chOff x="1636174" y="2164296"/>
            <a:chExt cx="872076" cy="617726"/>
          </a:xfrm>
        </xdr:grpSpPr>
        <xdr:sp macro="" textlink="">
          <xdr:nvSpPr>
            <xdr:cNvPr id="16" name="Rectangle: Rounded Corners 15">
              <a:extLst>
                <a:ext uri="{FF2B5EF4-FFF2-40B4-BE49-F238E27FC236}">
                  <a16:creationId xmlns:a16="http://schemas.microsoft.com/office/drawing/2014/main" id="{528594B4-445C-8C5C-A1D9-72A91AECC222}"/>
                </a:ext>
              </a:extLst>
            </xdr:cNvPr>
            <xdr:cNvSpPr>
              <a:spLocks noChangeAspect="1"/>
            </xdr:cNvSpPr>
          </xdr:nvSpPr>
          <xdr:spPr>
            <a:xfrm>
              <a:off x="1719790" y="216630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7" name="TextBox 16">
              <a:extLst>
                <a:ext uri="{FF2B5EF4-FFF2-40B4-BE49-F238E27FC236}">
                  <a16:creationId xmlns:a16="http://schemas.microsoft.com/office/drawing/2014/main" id="{41543972-2C67-9B49-1A3A-C908C5F37052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36174" y="2508242"/>
              <a:ext cx="872076" cy="273780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Refresh</a:t>
              </a:r>
              <a:r>
                <a:rPr lang="en-US" sz="900" b="0" i="0" u="none" strike="noStrike" baseline="0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</a:t>
              </a:r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pic>
          <xdr:nvPicPr>
            <xdr:cNvPr id="18" name="Graphic 17" descr="Repeat with solid fill">
              <a:extLst>
                <a:ext uri="{FF2B5EF4-FFF2-40B4-BE49-F238E27FC236}">
                  <a16:creationId xmlns:a16="http://schemas.microsoft.com/office/drawing/2014/main" id="{EC5E48D4-02C6-7534-AF1F-A085DF4B132C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6"/>
                </a:ext>
              </a:extLst>
            </a:blip>
            <a:stretch>
              <a:fillRect/>
            </a:stretch>
          </xdr:blipFill>
          <xdr:spPr>
            <a:xfrm>
              <a:off x="1857370" y="2164296"/>
              <a:ext cx="432000" cy="432000"/>
            </a:xfrm>
            <a:prstGeom prst="rect">
              <a:avLst/>
            </a:prstGeom>
          </xdr:spPr>
        </xdr:pic>
      </xdr:grpSp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BEE8BE2A-18DB-AF0E-4ACA-10911E4D681C}"/>
              </a:ext>
            </a:extLst>
          </xdr:cNvPr>
          <xdr:cNvGrpSpPr/>
        </xdr:nvGrpSpPr>
        <xdr:grpSpPr>
          <a:xfrm>
            <a:off x="5980769" y="2237447"/>
            <a:ext cx="684660" cy="633680"/>
            <a:chOff x="1561041" y="7498289"/>
            <a:chExt cx="710140" cy="629708"/>
          </a:xfrm>
        </xdr:grpSpPr>
        <xdr:sp macro="" textlink="">
          <xdr:nvSpPr>
            <xdr:cNvPr id="13" name="Rectangle: Rounded Corners 12">
              <a:extLst>
                <a:ext uri="{FF2B5EF4-FFF2-40B4-BE49-F238E27FC236}">
                  <a16:creationId xmlns:a16="http://schemas.microsoft.com/office/drawing/2014/main" id="{5D9A0A16-83E0-9E8F-D546-F70A482DFC9D}"/>
                </a:ext>
              </a:extLst>
            </xdr:cNvPr>
            <xdr:cNvSpPr>
              <a:spLocks noChangeAspect="1"/>
            </xdr:cNvSpPr>
          </xdr:nvSpPr>
          <xdr:spPr>
            <a:xfrm>
              <a:off x="1561041" y="7526761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9983FCE0-61F7-0737-04E0-5890FE841991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25595" y="7953366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Save</a:t>
              </a:r>
            </a:p>
          </xdr:txBody>
        </xdr:sp>
        <xdr:pic>
          <xdr:nvPicPr>
            <xdr:cNvPr id="15" name="Graphic 14" descr="Disk with solid fill">
              <a:extLst>
                <a:ext uri="{FF2B5EF4-FFF2-40B4-BE49-F238E27FC236}">
                  <a16:creationId xmlns:a16="http://schemas.microsoft.com/office/drawing/2014/main" id="{283D84B4-1323-DF51-400D-332AE5A462E8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8"/>
                </a:ext>
              </a:extLst>
            </a:blip>
            <a:stretch>
              <a:fillRect/>
            </a:stretch>
          </xdr:blipFill>
          <xdr:spPr>
            <a:xfrm>
              <a:off x="1688014" y="7498289"/>
              <a:ext cx="468000" cy="468000"/>
            </a:xfrm>
            <a:prstGeom prst="rect">
              <a:avLst/>
            </a:prstGeom>
          </xdr:spPr>
        </xdr:pic>
      </xdr:grpSp>
      <xdr:grpSp>
        <xdr:nvGrpSpPr>
          <xdr:cNvPr id="9" name="Group 8">
            <a:extLst>
              <a:ext uri="{FF2B5EF4-FFF2-40B4-BE49-F238E27FC236}">
                <a16:creationId xmlns:a16="http://schemas.microsoft.com/office/drawing/2014/main" id="{703D01DB-4401-6D70-91EA-35BC219D2812}"/>
              </a:ext>
            </a:extLst>
          </xdr:cNvPr>
          <xdr:cNvGrpSpPr/>
        </xdr:nvGrpSpPr>
        <xdr:grpSpPr>
          <a:xfrm>
            <a:off x="7393968" y="2242714"/>
            <a:ext cx="768088" cy="670946"/>
            <a:chOff x="5164667" y="12530667"/>
            <a:chExt cx="710140" cy="666740"/>
          </a:xfrm>
        </xdr:grpSpPr>
        <xdr:sp macro="" textlink="">
          <xdr:nvSpPr>
            <xdr:cNvPr id="10" name="Rectangle: Rounded Corners 9">
              <a:extLst>
                <a:ext uri="{FF2B5EF4-FFF2-40B4-BE49-F238E27FC236}">
                  <a16:creationId xmlns:a16="http://schemas.microsoft.com/office/drawing/2014/main" id="{80D4E592-826D-804E-CDC3-A238D22BCE97}"/>
                </a:ext>
              </a:extLst>
            </xdr:cNvPr>
            <xdr:cNvSpPr>
              <a:spLocks noChangeAspect="1"/>
            </xdr:cNvSpPr>
          </xdr:nvSpPr>
          <xdr:spPr>
            <a:xfrm>
              <a:off x="5164667" y="12559136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pic>
          <xdr:nvPicPr>
            <xdr:cNvPr id="11" name="Graphic 10" descr="Back with solid fill">
              <a:extLst>
                <a:ext uri="{FF2B5EF4-FFF2-40B4-BE49-F238E27FC236}">
                  <a16:creationId xmlns:a16="http://schemas.microsoft.com/office/drawing/2014/main" id="{D11B5563-E1C6-259C-AE5B-E3677DD95A6A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9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10"/>
                </a:ext>
              </a:extLst>
            </a:blip>
            <a:stretch>
              <a:fillRect/>
            </a:stretch>
          </xdr:blipFill>
          <xdr:spPr>
            <a:xfrm>
              <a:off x="5275799" y="12530667"/>
              <a:ext cx="468000" cy="468000"/>
            </a:xfrm>
            <a:prstGeom prst="rect">
              <a:avLst/>
            </a:prstGeom>
          </xdr:spPr>
        </xdr:pic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101894B1-E89D-DCBF-6165-823216701A0F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239800" y="13022783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Export</a:t>
              </a:r>
            </a:p>
          </xdr:txBody>
        </xdr:sp>
      </xdr:grpSp>
    </xdr:grpSp>
    <xdr:clientData/>
  </xdr:twoCellAnchor>
  <xdr:twoCellAnchor>
    <xdr:from>
      <xdr:col>0</xdr:col>
      <xdr:colOff>0</xdr:colOff>
      <xdr:row>5</xdr:row>
      <xdr:rowOff>0</xdr:rowOff>
    </xdr:from>
    <xdr:to>
      <xdr:col>6</xdr:col>
      <xdr:colOff>274358</xdr:colOff>
      <xdr:row>7</xdr:row>
      <xdr:rowOff>31121</xdr:rowOff>
    </xdr:to>
    <xdr:grpSp>
      <xdr:nvGrpSpPr>
        <xdr:cNvPr id="25" name="Group 24">
          <a:extLst>
            <a:ext uri="{FF2B5EF4-FFF2-40B4-BE49-F238E27FC236}">
              <a16:creationId xmlns:a16="http://schemas.microsoft.com/office/drawing/2014/main" id="{D070BA3B-2851-4003-91C7-DAA0B479CE43}"/>
            </a:ext>
          </a:extLst>
        </xdr:cNvPr>
        <xdr:cNvGrpSpPr/>
      </xdr:nvGrpSpPr>
      <xdr:grpSpPr>
        <a:xfrm>
          <a:off x="0" y="914400"/>
          <a:ext cx="11932958" cy="846461"/>
          <a:chOff x="0" y="17053560"/>
          <a:chExt cx="11932958" cy="846461"/>
        </a:xfrm>
      </xdr:grpSpPr>
      <xdr:grpSp>
        <xdr:nvGrpSpPr>
          <xdr:cNvPr id="26" name="Group 25">
            <a:extLst>
              <a:ext uri="{FF2B5EF4-FFF2-40B4-BE49-F238E27FC236}">
                <a16:creationId xmlns:a16="http://schemas.microsoft.com/office/drawing/2014/main" id="{75F7AAC7-75F6-9051-8BF8-F2685AAFCC00}"/>
              </a:ext>
            </a:extLst>
          </xdr:cNvPr>
          <xdr:cNvGrpSpPr/>
        </xdr:nvGrpSpPr>
        <xdr:grpSpPr>
          <a:xfrm>
            <a:off x="2792130" y="17089926"/>
            <a:ext cx="6709266" cy="737159"/>
            <a:chOff x="3014247" y="17830800"/>
            <a:chExt cx="7248941" cy="728417"/>
          </a:xfrm>
        </xdr:grpSpPr>
        <xdr:sp macro="" textlink="">
          <xdr:nvSpPr>
            <xdr:cNvPr id="47" name="Rectangle: Rounded Corners 46">
              <a:extLst>
                <a:ext uri="{FF2B5EF4-FFF2-40B4-BE49-F238E27FC236}">
                  <a16:creationId xmlns:a16="http://schemas.microsoft.com/office/drawing/2014/main" id="{C362EAAA-1181-CB20-7F49-1A10129E991A}"/>
                </a:ext>
              </a:extLst>
            </xdr:cNvPr>
            <xdr:cNvSpPr/>
          </xdr:nvSpPr>
          <xdr:spPr>
            <a:xfrm>
              <a:off x="3014247" y="17830800"/>
              <a:ext cx="7248941" cy="728417"/>
            </a:xfrm>
            <a:prstGeom prst="roundRect">
              <a:avLst/>
            </a:prstGeom>
            <a:solidFill>
              <a:schemeClr val="bg2"/>
            </a:solidFill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CA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48" name="TextBox 47">
              <a:extLst>
                <a:ext uri="{FF2B5EF4-FFF2-40B4-BE49-F238E27FC236}">
                  <a16:creationId xmlns:a16="http://schemas.microsoft.com/office/drawing/2014/main" id="{F9EE3D3C-9BB0-519C-758D-1EB5320C7E6B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024947" y="17880107"/>
              <a:ext cx="2765531" cy="21777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Clear Ledger Analytics </a:t>
              </a:r>
            </a:p>
          </xdr:txBody>
        </xdr:sp>
        <xdr:sp macro="" textlink="">
          <xdr:nvSpPr>
            <xdr:cNvPr id="49" name="TextBox 48">
              <a:extLst>
                <a:ext uri="{FF2B5EF4-FFF2-40B4-BE49-F238E27FC236}">
                  <a16:creationId xmlns:a16="http://schemas.microsoft.com/office/drawing/2014/main" id="{4284816E-853F-350B-57D8-FC55EF567F1B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3547830" y="18130747"/>
              <a:ext cx="5846081" cy="262972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fld id="{EB28F277-F0A7-4739-AEAB-E13E600E944F}" type="TxLink">
                <a:rPr lang="en-US" sz="1800" b="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ctr"/>
                <a:t>Model-Magnificent 7</a:t>
              </a:fld>
              <a:endParaRPr lang="en-US" sz="18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</xdr:grpSp>
      <xdr:grpSp>
        <xdr:nvGrpSpPr>
          <xdr:cNvPr id="27" name="Group 26">
            <a:extLst>
              <a:ext uri="{FF2B5EF4-FFF2-40B4-BE49-F238E27FC236}">
                <a16:creationId xmlns:a16="http://schemas.microsoft.com/office/drawing/2014/main" id="{6112AC80-177B-38B0-D65E-F521F9107B39}"/>
              </a:ext>
            </a:extLst>
          </xdr:cNvPr>
          <xdr:cNvGrpSpPr/>
        </xdr:nvGrpSpPr>
        <xdr:grpSpPr>
          <a:xfrm>
            <a:off x="0" y="17098242"/>
            <a:ext cx="2769028" cy="747338"/>
            <a:chOff x="0" y="17839017"/>
            <a:chExt cx="2940656" cy="738476"/>
          </a:xfrm>
        </xdr:grpSpPr>
        <xdr:sp macro="" textlink="">
          <xdr:nvSpPr>
            <xdr:cNvPr id="42" name="Rectangle: Rounded Corners 41">
              <a:extLst>
                <a:ext uri="{FF2B5EF4-FFF2-40B4-BE49-F238E27FC236}">
                  <a16:creationId xmlns:a16="http://schemas.microsoft.com/office/drawing/2014/main" id="{1EF81D67-A64D-0467-5355-394A770343D1}"/>
                </a:ext>
              </a:extLst>
            </xdr:cNvPr>
            <xdr:cNvSpPr/>
          </xdr:nvSpPr>
          <xdr:spPr>
            <a:xfrm>
              <a:off x="0" y="17839017"/>
              <a:ext cx="2940656" cy="728417"/>
            </a:xfrm>
            <a:prstGeom prst="roundRect">
              <a:avLst/>
            </a:prstGeom>
            <a:solidFill>
              <a:schemeClr val="bg2"/>
            </a:solidFill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43" name="TextBox 42">
              <a:extLst>
                <a:ext uri="{FF2B5EF4-FFF2-40B4-BE49-F238E27FC236}">
                  <a16:creationId xmlns:a16="http://schemas.microsoft.com/office/drawing/2014/main" id="{3E75109B-87EF-3524-079E-0A6483B40816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53531" y="17872652"/>
              <a:ext cx="1764394" cy="21777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Porfolio Dashboard</a:t>
              </a:r>
            </a:p>
          </xdr:txBody>
        </xdr:sp>
        <xdr:sp macro="" textlink="">
          <xdr:nvSpPr>
            <xdr:cNvPr id="44" name="TextBox 43">
              <a:extLst>
                <a:ext uri="{FF2B5EF4-FFF2-40B4-BE49-F238E27FC236}">
                  <a16:creationId xmlns:a16="http://schemas.microsoft.com/office/drawing/2014/main" id="{96F65FD9-CD33-65B6-F89C-79569AA571C4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63809" y="18361715"/>
              <a:ext cx="1242279" cy="215778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Net Asset Value</a:t>
              </a:r>
            </a:p>
          </xdr:txBody>
        </xdr:sp>
        <xdr:sp macro="" textlink="">
          <xdr:nvSpPr>
            <xdr:cNvPr id="45" name="TextBox 44">
              <a:extLst>
                <a:ext uri="{FF2B5EF4-FFF2-40B4-BE49-F238E27FC236}">
                  <a16:creationId xmlns:a16="http://schemas.microsoft.com/office/drawing/2014/main" id="{BF57D976-3FDE-EC76-C46E-A80F41E8D815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7764" y="18077415"/>
              <a:ext cx="1633516" cy="301503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r"/>
              <a:fld id="{C1CD5FAC-BDE1-44DD-8868-B7AE5609E84F}" type="TxLink">
                <a:rPr lang="en-US" sz="16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r"/>
                <a:t>98,551</a:t>
              </a:fld>
              <a:endParaRPr lang="en-US" sz="1600" b="1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sp macro="" textlink="">
          <xdr:nvSpPr>
            <xdr:cNvPr id="46" name="TextBox 45">
              <a:extLst>
                <a:ext uri="{FF2B5EF4-FFF2-40B4-BE49-F238E27FC236}">
                  <a16:creationId xmlns:a16="http://schemas.microsoft.com/office/drawing/2014/main" id="{54E11DCE-1142-06C0-B74E-07225B13AE59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747768" y="18125164"/>
              <a:ext cx="534526" cy="25375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l"/>
              <a:fld id="{DACF4337-63BC-4FED-9749-893DFC377543}" type="TxLink">
                <a:rPr lang="en-US" sz="12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l"/>
                <a:t>USD</a:t>
              </a:fld>
              <a:endParaRPr lang="en-US" sz="1200" b="1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</xdr:grpSp>
      <xdr:grpSp>
        <xdr:nvGrpSpPr>
          <xdr:cNvPr id="28" name="Group 27">
            <a:extLst>
              <a:ext uri="{FF2B5EF4-FFF2-40B4-BE49-F238E27FC236}">
                <a16:creationId xmlns:a16="http://schemas.microsoft.com/office/drawing/2014/main" id="{49D330D7-3526-3C72-E448-0744DBAABC46}"/>
              </a:ext>
            </a:extLst>
          </xdr:cNvPr>
          <xdr:cNvGrpSpPr/>
        </xdr:nvGrpSpPr>
        <xdr:grpSpPr>
          <a:xfrm>
            <a:off x="9471660" y="17053560"/>
            <a:ext cx="2461298" cy="846461"/>
            <a:chOff x="7280791" y="14647166"/>
            <a:chExt cx="2461298" cy="846461"/>
          </a:xfrm>
        </xdr:grpSpPr>
        <xdr:grpSp>
          <xdr:nvGrpSpPr>
            <xdr:cNvPr id="29" name="Group 28">
              <a:extLst>
                <a:ext uri="{FF2B5EF4-FFF2-40B4-BE49-F238E27FC236}">
                  <a16:creationId xmlns:a16="http://schemas.microsoft.com/office/drawing/2014/main" id="{FC3A1A5A-345D-A765-314C-38EC113CD185}"/>
                </a:ext>
              </a:extLst>
            </xdr:cNvPr>
            <xdr:cNvGrpSpPr/>
          </xdr:nvGrpSpPr>
          <xdr:grpSpPr>
            <a:xfrm>
              <a:off x="7280791" y="14698980"/>
              <a:ext cx="2461298" cy="794647"/>
              <a:chOff x="7257931" y="14721840"/>
              <a:chExt cx="2461298" cy="794647"/>
            </a:xfrm>
          </xdr:grpSpPr>
          <xdr:sp macro="" textlink="">
            <xdr:nvSpPr>
              <xdr:cNvPr id="31" name="Rectangle: Rounded Corners 30">
                <a:extLst>
                  <a:ext uri="{FF2B5EF4-FFF2-40B4-BE49-F238E27FC236}">
                    <a16:creationId xmlns:a16="http://schemas.microsoft.com/office/drawing/2014/main" id="{2ED91EA3-2F11-AFA0-F80A-38B751E20E01}"/>
                  </a:ext>
                </a:extLst>
              </xdr:cNvPr>
              <xdr:cNvSpPr/>
            </xdr:nvSpPr>
            <xdr:spPr>
              <a:xfrm>
                <a:off x="7315200" y="14721840"/>
                <a:ext cx="2404029" cy="737187"/>
              </a:xfrm>
              <a:prstGeom prst="roundRect">
                <a:avLst/>
              </a:prstGeom>
              <a:solidFill>
                <a:schemeClr val="bg2"/>
              </a:solidFill>
            </xdr:spPr>
            <xdr:style>
              <a:lnRef idx="1">
                <a:schemeClr val="accent3"/>
              </a:lnRef>
              <a:fillRef idx="2">
                <a:schemeClr val="accent3"/>
              </a:fillRef>
              <a:effectRef idx="1">
                <a:schemeClr val="accent3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CA" sz="1100"/>
              </a:p>
            </xdr:txBody>
          </xdr:sp>
          <xdr:grpSp>
            <xdr:nvGrpSpPr>
              <xdr:cNvPr id="32" name="Group 31">
                <a:extLst>
                  <a:ext uri="{FF2B5EF4-FFF2-40B4-BE49-F238E27FC236}">
                    <a16:creationId xmlns:a16="http://schemas.microsoft.com/office/drawing/2014/main" id="{F6749A4D-2E2C-B0EA-0F4D-C575180D4413}"/>
                  </a:ext>
                </a:extLst>
              </xdr:cNvPr>
              <xdr:cNvGrpSpPr/>
            </xdr:nvGrpSpPr>
            <xdr:grpSpPr>
              <a:xfrm>
                <a:off x="8064239" y="14871616"/>
                <a:ext cx="726497" cy="644871"/>
                <a:chOff x="10694495" y="19096951"/>
                <a:chExt cx="771526" cy="637224"/>
              </a:xfrm>
            </xdr:grpSpPr>
            <xdr:pic>
              <xdr:nvPicPr>
                <xdr:cNvPr id="40" name="Graphic 39" descr="Clipboard Partially Checked with solid fill">
                  <a:extLst>
                    <a:ext uri="{FF2B5EF4-FFF2-40B4-BE49-F238E27FC236}">
                      <a16:creationId xmlns:a16="http://schemas.microsoft.com/office/drawing/2014/main" id="{548D62D5-326A-1EDC-4BFC-19A69A2EDA8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1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  <a:extLst>
                    <a:ext uri="{96DAC541-7B7A-43D3-8B79-37D633B846F1}">
                      <asvg:svgBlip xmlns:asvg="http://schemas.microsoft.com/office/drawing/2016/SVG/main" r:embed="rId12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0828130" y="19096951"/>
                  <a:ext cx="497239" cy="465623"/>
                </a:xfrm>
                <a:prstGeom prst="rect">
                  <a:avLst/>
                </a:prstGeom>
              </xdr:spPr>
            </xdr:pic>
            <xdr:sp macro="" textlink="">
              <xdr:nvSpPr>
                <xdr:cNvPr id="41" name="TextBox 40">
                  <a:extLst>
                    <a:ext uri="{FF2B5EF4-FFF2-40B4-BE49-F238E27FC236}">
                      <a16:creationId xmlns:a16="http://schemas.microsoft.com/office/drawing/2014/main" id="{CEBD68AC-AF70-590C-AF09-4B7A208C7027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10694495" y="19488913"/>
                  <a:ext cx="771526" cy="245262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fld id="{85058BAE-BF93-44E2-8FCF-60281232FFCB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VALID</a:t>
                  </a:fld>
                  <a:endParaRPr lang="en-US" sz="900" b="1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</xdr:grpSp>
          <xdr:grpSp>
            <xdr:nvGrpSpPr>
              <xdr:cNvPr id="33" name="Group 32">
                <a:extLst>
                  <a:ext uri="{FF2B5EF4-FFF2-40B4-BE49-F238E27FC236}">
                    <a16:creationId xmlns:a16="http://schemas.microsoft.com/office/drawing/2014/main" id="{30CBCD79-09F8-F03B-2B56-C495AA9DBB40}"/>
                  </a:ext>
                </a:extLst>
              </xdr:cNvPr>
              <xdr:cNvGrpSpPr/>
            </xdr:nvGrpSpPr>
            <xdr:grpSpPr>
              <a:xfrm>
                <a:off x="7257931" y="14851529"/>
                <a:ext cx="837891" cy="634486"/>
                <a:chOff x="9896461" y="17988013"/>
                <a:chExt cx="889824" cy="626962"/>
              </a:xfrm>
            </xdr:grpSpPr>
            <xdr:pic>
              <xdr:nvPicPr>
                <xdr:cNvPr id="37" name="Graphic 36" descr="Monthly calendar with solid fill">
                  <a:extLst>
                    <a:ext uri="{FF2B5EF4-FFF2-40B4-BE49-F238E27FC236}">
                      <a16:creationId xmlns:a16="http://schemas.microsoft.com/office/drawing/2014/main" id="{764A9480-2E39-AD8A-9493-04CB644ED76D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3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  <a:extLst>
                    <a:ext uri="{96DAC541-7B7A-43D3-8B79-37D633B846F1}">
                      <asvg:svgBlip xmlns:asvg="http://schemas.microsoft.com/office/drawing/2016/SVG/main" r:embed="rId14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0115206" y="17988013"/>
                  <a:ext cx="423316" cy="392901"/>
                </a:xfrm>
                <a:prstGeom prst="rect">
                  <a:avLst/>
                </a:prstGeom>
              </xdr:spPr>
            </xdr:pic>
            <xdr:sp macro="" textlink="">
              <xdr:nvSpPr>
                <xdr:cNvPr id="38" name="TextBox 37">
                  <a:extLst>
                    <a:ext uri="{FF2B5EF4-FFF2-40B4-BE49-F238E27FC236}">
                      <a16:creationId xmlns:a16="http://schemas.microsoft.com/office/drawing/2014/main" id="{5698DBCA-4DC3-4DED-3B1C-33C93C6E5D80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9967111" y="18409530"/>
                  <a:ext cx="819174" cy="205445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fld id="{5C6B895A-9EC7-403C-8E0B-C7337D22F832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2026-09-30</a:t>
                  </a:fld>
                  <a:endParaRPr lang="en-US" sz="900" b="1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39" name="TextBox 38">
                  <a:extLst>
                    <a:ext uri="{FF2B5EF4-FFF2-40B4-BE49-F238E27FC236}">
                      <a16:creationId xmlns:a16="http://schemas.microsoft.com/office/drawing/2014/main" id="{0DC7DBD4-509F-3A8A-D31D-6A06E8736E95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9896461" y="18298593"/>
                  <a:ext cx="863261" cy="186192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r>
                    <a:rPr lang="en-US" sz="8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t>Expires</a:t>
                  </a:r>
                </a:p>
              </xdr:txBody>
            </xdr:sp>
          </xdr:grpSp>
          <xdr:grpSp>
            <xdr:nvGrpSpPr>
              <xdr:cNvPr id="34" name="Group 33">
                <a:extLst>
                  <a:ext uri="{FF2B5EF4-FFF2-40B4-BE49-F238E27FC236}">
                    <a16:creationId xmlns:a16="http://schemas.microsoft.com/office/drawing/2014/main" id="{4BDF49A1-BD9D-11A9-7F82-BD1D9D570804}"/>
                  </a:ext>
                </a:extLst>
              </xdr:cNvPr>
              <xdr:cNvGrpSpPr/>
            </xdr:nvGrpSpPr>
            <xdr:grpSpPr>
              <a:xfrm>
                <a:off x="8729053" y="14840493"/>
                <a:ext cx="910310" cy="665140"/>
                <a:chOff x="12620607" y="19369079"/>
                <a:chExt cx="966787" cy="657228"/>
              </a:xfrm>
            </xdr:grpSpPr>
            <xdr:pic>
              <xdr:nvPicPr>
                <xdr:cNvPr id="35" name="Picture 34" descr="Single gear with solid fill">
                  <a:extLst>
                    <a:ext uri="{FF2B5EF4-FFF2-40B4-BE49-F238E27FC236}">
                      <a16:creationId xmlns:a16="http://schemas.microsoft.com/office/drawing/2014/main" id="{D9DF7816-B8B9-BB92-3B8D-476EBF35F1BF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5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</a:blip>
                <a:stretch>
                  <a:fillRect/>
                </a:stretch>
              </xdr:blipFill>
              <xdr:spPr>
                <a:xfrm>
                  <a:off x="12820634" y="19369079"/>
                  <a:ext cx="504000" cy="504000"/>
                </a:xfrm>
                <a:prstGeom prst="rect">
                  <a:avLst/>
                </a:prstGeom>
              </xdr:spPr>
            </xdr:pic>
            <xdr:sp macro="" textlink="">
              <xdr:nvSpPr>
                <xdr:cNvPr id="36" name="TextBox 35">
                  <a:extLst>
                    <a:ext uri="{FF2B5EF4-FFF2-40B4-BE49-F238E27FC236}">
                      <a16:creationId xmlns:a16="http://schemas.microsoft.com/office/drawing/2014/main" id="{ACEBA78F-7FD5-EA2B-387E-E4F12294281B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12620607" y="19763660"/>
                  <a:ext cx="966787" cy="262647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/>
                  <a:fld id="{9AA1E687-C9F8-4057-861D-92CDC185E9F4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Version 1.0.23</a:t>
                  </a:fld>
                  <a:endPara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</xdr:grpSp>
        </xdr:grpSp>
        <xdr:sp macro="" textlink="">
          <xdr:nvSpPr>
            <xdr:cNvPr id="30" name="TextBox 29">
              <a:extLst>
                <a:ext uri="{FF2B5EF4-FFF2-40B4-BE49-F238E27FC236}">
                  <a16:creationId xmlns:a16="http://schemas.microsoft.com/office/drawing/2014/main" id="{008E14CB-51F9-D46C-85B5-7393342FDF96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395928" y="14647166"/>
              <a:ext cx="2179364" cy="272087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License Details</a:t>
              </a:r>
            </a:p>
          </xdr:txBody>
        </xdr:sp>
      </xdr:grpSp>
    </xdr:grpSp>
    <xdr:clientData/>
  </xdr:twoCellAnchor>
  <xdr:twoCellAnchor editAs="oneCell">
    <xdr:from>
      <xdr:col>1</xdr:col>
      <xdr:colOff>3177540</xdr:colOff>
      <xdr:row>0</xdr:row>
      <xdr:rowOff>38100</xdr:rowOff>
    </xdr:from>
    <xdr:to>
      <xdr:col>1</xdr:col>
      <xdr:colOff>5436751</xdr:colOff>
      <xdr:row>4</xdr:row>
      <xdr:rowOff>128688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1CB1AAD3-B6D5-4BAD-95FE-90B8C86B0C5B}"/>
            </a:ext>
          </a:extLst>
        </xdr:cNvPr>
        <xdr:cNvGrpSpPr/>
      </xdr:nvGrpSpPr>
      <xdr:grpSpPr>
        <a:xfrm>
          <a:off x="3802380" y="38100"/>
          <a:ext cx="2259211" cy="822108"/>
          <a:chOff x="11113888" y="12519660"/>
          <a:chExt cx="2259211" cy="822108"/>
        </a:xfrm>
      </xdr:grpSpPr>
      <xdr:sp macro="" textlink="">
        <xdr:nvSpPr>
          <xdr:cNvPr id="51" name="Rectangle: Rounded Corners 50">
            <a:extLst>
              <a:ext uri="{FF2B5EF4-FFF2-40B4-BE49-F238E27FC236}">
                <a16:creationId xmlns:a16="http://schemas.microsoft.com/office/drawing/2014/main" id="{CFAE6B01-0470-81A8-CE09-E95DA46E9DC4}"/>
              </a:ext>
            </a:extLst>
          </xdr:cNvPr>
          <xdr:cNvSpPr>
            <a:spLocks/>
          </xdr:cNvSpPr>
        </xdr:nvSpPr>
        <xdr:spPr>
          <a:xfrm>
            <a:off x="11113888" y="12519660"/>
            <a:ext cx="2259211" cy="782627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grpSp>
        <xdr:nvGrpSpPr>
          <xdr:cNvPr id="52" name="Group 51">
            <a:extLst>
              <a:ext uri="{FF2B5EF4-FFF2-40B4-BE49-F238E27FC236}">
                <a16:creationId xmlns:a16="http://schemas.microsoft.com/office/drawing/2014/main" id="{B7673E08-9AC1-3DE1-5DD0-0C757499E5FE}"/>
              </a:ext>
            </a:extLst>
          </xdr:cNvPr>
          <xdr:cNvGrpSpPr/>
        </xdr:nvGrpSpPr>
        <xdr:grpSpPr>
          <a:xfrm>
            <a:off x="11871960" y="12534900"/>
            <a:ext cx="677818" cy="618084"/>
            <a:chOff x="14020800" y="13799820"/>
            <a:chExt cx="677818" cy="618084"/>
          </a:xfrm>
        </xdr:grpSpPr>
        <xdr:sp macro="" textlink="">
          <xdr:nvSpPr>
            <xdr:cNvPr id="64" name="Rectangle: Rounded Corners 63">
              <a:extLst>
                <a:ext uri="{FF2B5EF4-FFF2-40B4-BE49-F238E27FC236}">
                  <a16:creationId xmlns:a16="http://schemas.microsoft.com/office/drawing/2014/main" id="{6AC3F145-0ACD-01BC-B6A5-6099F4C48389}"/>
                </a:ext>
              </a:extLst>
            </xdr:cNvPr>
            <xdr:cNvSpPr>
              <a:spLocks noChangeAspect="1"/>
            </xdr:cNvSpPr>
          </xdr:nvSpPr>
          <xdr:spPr>
            <a:xfrm>
              <a:off x="14020800" y="13799820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65" name="Group 64">
              <a:extLst>
                <a:ext uri="{FF2B5EF4-FFF2-40B4-BE49-F238E27FC236}">
                  <a16:creationId xmlns:a16="http://schemas.microsoft.com/office/drawing/2014/main" id="{364D57BE-D061-FF3C-A9AC-8337EF8B590B}"/>
                </a:ext>
              </a:extLst>
            </xdr:cNvPr>
            <xdr:cNvGrpSpPr/>
          </xdr:nvGrpSpPr>
          <xdr:grpSpPr>
            <a:xfrm>
              <a:off x="14039491" y="13807427"/>
              <a:ext cx="638475" cy="610477"/>
              <a:chOff x="14016631" y="13967447"/>
              <a:chExt cx="638475" cy="610477"/>
            </a:xfrm>
          </xdr:grpSpPr>
          <xdr:sp macro="" textlink="">
            <xdr:nvSpPr>
              <xdr:cNvPr id="66" name="TextBox 65">
                <a:extLst>
                  <a:ext uri="{FF2B5EF4-FFF2-40B4-BE49-F238E27FC236}">
                    <a16:creationId xmlns:a16="http://schemas.microsoft.com/office/drawing/2014/main" id="{C75D56D7-EF80-E2F4-2B7F-DA9474E0BA25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4016631" y="14361959"/>
                <a:ext cx="638475" cy="215965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Website</a:t>
                </a:r>
              </a:p>
            </xdr:txBody>
          </xdr:sp>
          <xdr:pic>
            <xdr:nvPicPr>
              <xdr:cNvPr id="67" name="Graphic 66" descr="World with solid fill">
                <a:extLst>
                  <a:ext uri="{FF2B5EF4-FFF2-40B4-BE49-F238E27FC236}">
                    <a16:creationId xmlns:a16="http://schemas.microsoft.com/office/drawing/2014/main" id="{A0EEEB62-DCD5-A026-48AF-43BB255CD891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6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17"/>
                  </a:ext>
                </a:extLst>
              </a:blip>
              <a:stretch>
                <a:fillRect/>
              </a:stretch>
            </xdr:blipFill>
            <xdr:spPr>
              <a:xfrm>
                <a:off x="14100544" y="13967447"/>
                <a:ext cx="440661" cy="473634"/>
              </a:xfrm>
              <a:prstGeom prst="rect">
                <a:avLst/>
              </a:prstGeom>
            </xdr:spPr>
          </xdr:pic>
        </xdr:grpSp>
      </xdr:grpSp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0C94259D-F9A7-1289-E162-A3EBBE91C236}"/>
              </a:ext>
            </a:extLst>
          </xdr:cNvPr>
          <xdr:cNvGrpSpPr/>
        </xdr:nvGrpSpPr>
        <xdr:grpSpPr>
          <a:xfrm>
            <a:off x="12578809" y="12530892"/>
            <a:ext cx="709501" cy="625329"/>
            <a:chOff x="14057089" y="13483392"/>
            <a:chExt cx="709501" cy="625329"/>
          </a:xfrm>
        </xdr:grpSpPr>
        <xdr:sp macro="" textlink="">
          <xdr:nvSpPr>
            <xdr:cNvPr id="60" name="Rectangle: Rounded Corners 59">
              <a:extLst>
                <a:ext uri="{FF2B5EF4-FFF2-40B4-BE49-F238E27FC236}">
                  <a16:creationId xmlns:a16="http://schemas.microsoft.com/office/drawing/2014/main" id="{D37F0E24-A042-924E-F4B1-8F8C407A6794}"/>
                </a:ext>
              </a:extLst>
            </xdr:cNvPr>
            <xdr:cNvSpPr>
              <a:spLocks noChangeAspect="1"/>
            </xdr:cNvSpPr>
          </xdr:nvSpPr>
          <xdr:spPr>
            <a:xfrm>
              <a:off x="14063777" y="13502640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61" name="Group 60">
              <a:extLst>
                <a:ext uri="{FF2B5EF4-FFF2-40B4-BE49-F238E27FC236}">
                  <a16:creationId xmlns:a16="http://schemas.microsoft.com/office/drawing/2014/main" id="{2A190FBD-D6A0-C5F5-8112-07592A57828A}"/>
                </a:ext>
              </a:extLst>
            </xdr:cNvPr>
            <xdr:cNvGrpSpPr/>
          </xdr:nvGrpSpPr>
          <xdr:grpSpPr>
            <a:xfrm>
              <a:off x="14057089" y="13483392"/>
              <a:ext cx="709501" cy="625329"/>
              <a:chOff x="13935169" y="14847372"/>
              <a:chExt cx="709501" cy="625329"/>
            </a:xfrm>
          </xdr:grpSpPr>
          <xdr:pic>
            <xdr:nvPicPr>
              <xdr:cNvPr id="62" name="Graphic 61" descr="Envelope with solid fill">
                <a:extLst>
                  <a:ext uri="{FF2B5EF4-FFF2-40B4-BE49-F238E27FC236}">
                    <a16:creationId xmlns:a16="http://schemas.microsoft.com/office/drawing/2014/main" id="{E31E3F0D-75A6-6DCB-EFC3-57F1227BE894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8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19"/>
                  </a:ext>
                </a:extLst>
              </a:blip>
              <a:stretch>
                <a:fillRect/>
              </a:stretch>
            </xdr:blipFill>
            <xdr:spPr>
              <a:xfrm>
                <a:off x="14051773" y="14847372"/>
                <a:ext cx="440660" cy="473634"/>
              </a:xfrm>
              <a:prstGeom prst="rect">
                <a:avLst/>
              </a:prstGeom>
            </xdr:spPr>
          </xdr:pic>
          <xdr:sp macro="" textlink="">
            <xdr:nvSpPr>
              <xdr:cNvPr id="63" name="TextBox 62">
                <a:extLst>
                  <a:ext uri="{FF2B5EF4-FFF2-40B4-BE49-F238E27FC236}">
                    <a16:creationId xmlns:a16="http://schemas.microsoft.com/office/drawing/2014/main" id="{C6A45569-B1E6-DAE6-4C57-42F4E290ABEE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3935169" y="15273335"/>
                <a:ext cx="709501" cy="199366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Support</a:t>
                </a:r>
              </a:p>
            </xdr:txBody>
          </xdr:sp>
        </xdr:grpSp>
      </xdr:grpSp>
      <xdr:sp macro="" textlink="">
        <xdr:nvSpPr>
          <xdr:cNvPr id="54" name="TextBox 53">
            <a:extLst>
              <a:ext uri="{FF2B5EF4-FFF2-40B4-BE49-F238E27FC236}">
                <a16:creationId xmlns:a16="http://schemas.microsoft.com/office/drawing/2014/main" id="{C8033C92-72C7-CB7C-FB93-363A26A7C5BE}"/>
              </a:ext>
            </a:extLst>
          </xdr:cNvPr>
          <xdr:cNvSpPr txBox="1">
            <a:spLocks noChangeAspect="1"/>
          </xdr:cNvSpPr>
        </xdr:nvSpPr>
        <xdr:spPr>
          <a:xfrm>
            <a:off x="11637514" y="13155648"/>
            <a:ext cx="1135022" cy="186120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Application Details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55" name="Group 54">
            <a:extLst>
              <a:ext uri="{FF2B5EF4-FFF2-40B4-BE49-F238E27FC236}">
                <a16:creationId xmlns:a16="http://schemas.microsoft.com/office/drawing/2014/main" id="{88D790D7-DC92-5C35-372F-DFE045E86B88}"/>
              </a:ext>
            </a:extLst>
          </xdr:cNvPr>
          <xdr:cNvGrpSpPr/>
        </xdr:nvGrpSpPr>
        <xdr:grpSpPr>
          <a:xfrm>
            <a:off x="11155502" y="12533743"/>
            <a:ext cx="717217" cy="626271"/>
            <a:chOff x="10317302" y="13531963"/>
            <a:chExt cx="717217" cy="626271"/>
          </a:xfrm>
        </xdr:grpSpPr>
        <xdr:sp macro="" textlink="">
          <xdr:nvSpPr>
            <xdr:cNvPr id="56" name="Rectangle: Rounded Corners 55">
              <a:extLst>
                <a:ext uri="{FF2B5EF4-FFF2-40B4-BE49-F238E27FC236}">
                  <a16:creationId xmlns:a16="http://schemas.microsoft.com/office/drawing/2014/main" id="{14A77578-0896-5B52-2080-69588378CC8C}"/>
                </a:ext>
              </a:extLst>
            </xdr:cNvPr>
            <xdr:cNvSpPr>
              <a:spLocks noChangeAspect="1"/>
            </xdr:cNvSpPr>
          </xdr:nvSpPr>
          <xdr:spPr>
            <a:xfrm>
              <a:off x="10322179" y="13531963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57" name="Group 56">
              <a:extLst>
                <a:ext uri="{FF2B5EF4-FFF2-40B4-BE49-F238E27FC236}">
                  <a16:creationId xmlns:a16="http://schemas.microsoft.com/office/drawing/2014/main" id="{48599589-6F95-7193-E5E9-AEECF1140544}"/>
                </a:ext>
              </a:extLst>
            </xdr:cNvPr>
            <xdr:cNvGrpSpPr/>
          </xdr:nvGrpSpPr>
          <xdr:grpSpPr>
            <a:xfrm>
              <a:off x="10317302" y="13592363"/>
              <a:ext cx="717217" cy="565871"/>
              <a:chOff x="12885242" y="12967523"/>
              <a:chExt cx="717217" cy="565871"/>
            </a:xfrm>
          </xdr:grpSpPr>
          <xdr:pic>
            <xdr:nvPicPr>
              <xdr:cNvPr id="58" name="Graphic 57" descr="Open folder with solid fill">
                <a:extLst>
                  <a:ext uri="{FF2B5EF4-FFF2-40B4-BE49-F238E27FC236}">
                    <a16:creationId xmlns:a16="http://schemas.microsoft.com/office/drawing/2014/main" id="{FA7A7F90-D313-0FF3-770A-85ADB4491D04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0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21"/>
                  </a:ext>
                </a:extLst>
              </a:blip>
              <a:stretch>
                <a:fillRect/>
              </a:stretch>
            </xdr:blipFill>
            <xdr:spPr>
              <a:xfrm>
                <a:off x="13026474" y="12967523"/>
                <a:ext cx="406787" cy="438246"/>
              </a:xfrm>
              <a:prstGeom prst="rect">
                <a:avLst/>
              </a:prstGeom>
            </xdr:spPr>
          </xdr:pic>
          <xdr:sp macro="" textlink="">
            <xdr:nvSpPr>
              <xdr:cNvPr id="59" name="TextBox 58">
                <a:extLst>
                  <a:ext uri="{FF2B5EF4-FFF2-40B4-BE49-F238E27FC236}">
                    <a16:creationId xmlns:a16="http://schemas.microsoft.com/office/drawing/2014/main" id="{F9B46743-419F-34BA-3F1B-E5C05D909DA2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2885242" y="13336151"/>
                <a:ext cx="717217" cy="197243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Manage</a:t>
                </a:r>
              </a:p>
            </xdr:txBody>
          </xdr:sp>
        </xdr:grpSp>
      </xdr:grpSp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4900547-DFA3-4A85-A30E-20B2A5FE0396}" name="UI_Table" displayName="UI_Table" ref="A10:P18" totalsRowCount="1" headerRowDxfId="75" dataDxfId="74" totalsRowDxfId="73">
  <autoFilter ref="A10:P17" xr:uid="{D0390448-CACD-4586-877D-BD90B597988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45335B56-1908-4F16-8E1B-E1530AA5C80D}" name="Symbol" dataDxfId="72" totalsRowDxfId="71"/>
    <tableColumn id="2" xr3:uid="{D30B2CDB-F393-4F6A-BE97-766589E34A60}" name="Name" dataDxfId="70" totalsRowDxfId="69"/>
    <tableColumn id="3" xr3:uid="{19882636-D1D3-4FD6-864F-DCFF8E0B656A}" name="Weight" totalsRowFunction="sum" dataDxfId="68" totalsRowDxfId="67"/>
    <tableColumn id="4" xr3:uid="{E14E02FB-7B48-474C-917A-C15FBA6A22B3}" name="Min" totalsRowFunction="sum" dataDxfId="66" totalsRowDxfId="65"/>
    <tableColumn id="5" xr3:uid="{68968FF5-10DF-421F-8856-9C94BD324D14}" name="Max" totalsRowFunction="sum" dataDxfId="64" totalsRowDxfId="63"/>
    <tableColumn id="22" xr3:uid="{64D7598D-BF10-4915-B525-8132B5BA8682}" name="Mix" totalsRowFunction="sum" dataDxfId="62" totalsRowDxfId="61"/>
    <tableColumn id="7" xr3:uid="{F5DAFCEB-5DE7-4FE7-B5DD-7CDEE3293272}" name="Adjust" totalsRowFunction="sum" dataDxfId="60" totalsRowDxfId="59"/>
    <tableColumn id="14" xr3:uid="{08B5F064-C274-4FDC-9123-212139D61FA7}" name="Signal" dataDxfId="58" totalsRowDxfId="57"/>
    <tableColumn id="18" xr3:uid="{5742AA42-BD1A-40D9-B8FB-B5486B280201}" name="ExpR" totalsRowFunction="sum" dataDxfId="56" totalsRowDxfId="55"/>
    <tableColumn id="9" xr3:uid="{D1B228BC-30DB-408A-94AC-34F52968B7B1}" name="Risk" totalsRowFunction="sum" dataDxfId="54" totalsRowDxfId="53"/>
    <tableColumn id="17" xr3:uid="{C0FB3966-704B-4373-BB90-1A8167E54038}" name="Sharpe" totalsRowFunction="sum" dataDxfId="52" totalsRowDxfId="51"/>
    <tableColumn id="10" xr3:uid="{EE68E428-B210-4C49-A58A-770D71136C19}" name="Alpha" totalsRowFunction="sum" dataDxfId="50" totalsRowDxfId="49"/>
    <tableColumn id="19" xr3:uid="{30A19AE8-B856-4D55-8B74-AE5DDD11F226}" name="Beta" totalsRowFunction="sum" dataDxfId="48" totalsRowDxfId="47"/>
    <tableColumn id="20" xr3:uid="{6A06406C-BAAD-4EB3-88B3-8CEFB9D47869}" name="Correl" totalsRowFunction="sum" dataDxfId="46" totalsRowDxfId="45"/>
    <tableColumn id="11" xr3:uid="{89342FC0-5146-4BE0-A7A1-300ADFB42869}" name="ActR" totalsRowFunction="sum" dataDxfId="44" totalsRowDxfId="43"/>
    <tableColumn id="13" xr3:uid="{0EEF917D-32A3-4DF7-B668-DCBCE8ACE0A1}" name="vs Bmk" totalsRowFunction="sum" dataDxfId="42" totalsRowDxfId="41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694A266-57C6-4149-9E2F-23249FDBFC18}" name="Table40" displayName="Table40" ref="R10:V18" headerRowDxfId="40" dataDxfId="39" totalsRowDxfId="38">
  <autoFilter ref="R10:V18" xr:uid="{E67155BB-21B7-47B9-A7A7-1D5D01AA5594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1004CE20-A1FF-4B53-998C-8DFE67794682}" name="Measure" totalsRowLabel="Total" dataDxfId="37" totalsRowDxfId="36"/>
    <tableColumn id="2" xr3:uid="{F970BF31-25E5-43CF-8C76-0F36B12555D1}" name="Current" dataDxfId="35" totalsRowDxfId="34"/>
    <tableColumn id="3" xr3:uid="{E66ADAA8-1974-4A2F-9133-890B64D934B9}" name="Target" dataDxfId="33" totalsRowDxfId="32"/>
    <tableColumn id="4" xr3:uid="{F1537478-8B4F-4C58-AB64-CE16E3513B69}" name="Var" dataDxfId="31" totalsRowDxfId="30"/>
    <tableColumn id="5" xr3:uid="{9FC4545A-3FB5-44B1-A10C-9BB0D6193A7C}" name="Signal" totalsRowFunction="count" dataDxfId="29" totalsRowDxfId="28">
      <calculatedColumnFormula>U11</calculatedColumnFormula>
    </tableColumn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A777884-B394-4C55-8F13-9105EEC20FD0}" name="Table9" displayName="Table9" ref="R20:V23" totalsRowShown="0" headerRowDxfId="27" dataDxfId="26">
  <autoFilter ref="R20:V23" xr:uid="{3B001464-FCC2-46A3-A13E-1825DA050FD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E4B2CEE-26B4-4642-9FE7-C4287A2B4D58}" name="Asset" dataDxfId="25"/>
    <tableColumn id="2" xr3:uid="{B8EF824B-21A4-40E5-9FD9-27759491F2BA}" name="Current" dataDxfId="24"/>
    <tableColumn id="3" xr3:uid="{F3989A91-BC7E-4077-B6BD-511CE652E943}" name="Target" dataDxfId="23"/>
    <tableColumn id="4" xr3:uid="{3D287E02-E26B-4CAB-A3B4-5AA6A32FE208}" name="Var" dataDxfId="22">
      <calculatedColumnFormula>(T21-S21)*100</calculatedColumnFormula>
    </tableColumn>
    <tableColumn id="5" xr3:uid="{8293993E-47D9-419F-9874-3FBE4CA9DC97}" name="Signal" dataDxfId="21">
      <calculatedColumnFormula>Table9[[#This Row],[Var]]</calculatedColumnFormula>
    </tableColumn>
  </tableColumns>
  <tableStyleInfo name="TableStyleMedium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961A258-8255-4B0D-B646-2418BCD15417}" name="UI_TablePH" displayName="UI_TablePH" ref="A11:I19" totalsRowCount="1" headerRowDxfId="20" dataDxfId="19" totalsRowDxfId="18">
  <autoFilter ref="A11:I18" xr:uid="{4270C9CF-1A7B-4611-8995-BFC238C06A6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8340404E-9E35-473B-BAFB-74CEDE40F9DC}" name="Account" dataDxfId="17" totalsRowDxfId="16"/>
    <tableColumn id="2" xr3:uid="{C0778114-8955-495E-BAFC-445502558AED}" name="AssetType" dataDxfId="15" totalsRowDxfId="14"/>
    <tableColumn id="3" xr3:uid="{BFB749CF-EFC7-4A06-AECB-8348A5CF7799}" name="Symbol" dataDxfId="13" totalsRowDxfId="12"/>
    <tableColumn id="4" xr3:uid="{2BA8441D-FAD5-44A8-917C-81638369072C}" name="Mix" totalsRowFunction="sum" dataDxfId="11" totalsRowDxfId="10"/>
    <tableColumn id="5" xr3:uid="{6D97DFE4-423D-4B35-B4F2-BF2C02399892}" name="MV Shares" dataDxfId="9" totalsRowDxfId="8"/>
    <tableColumn id="6" xr3:uid="{B57458E0-3201-4116-A72F-C21CC91641AC}" name="MV" totalsRowFunction="sum" dataDxfId="7" totalsRowDxfId="6"/>
    <tableColumn id="7" xr3:uid="{07E6EF14-D86B-4A82-A1B4-ACCD994E3F3D}" name="BV" totalsRowFunction="sum" dataDxfId="5" totalsRowDxfId="4"/>
    <tableColumn id="8" xr3:uid="{D27DE6F9-150C-4543-A77A-F326FCAFD56C}" name="MV +/- BV" totalsRowFunction="sum" dataDxfId="3" totalsRowDxfId="2"/>
    <tableColumn id="9" xr3:uid="{B7867445-B25F-49D9-AD2E-E56D4234DAF3}" name="MV +/- BV%" totalsRowFunction="custom" dataDxfId="1" totalsRowDxfId="0">
      <totalsRowFormula>UI_TablePH[[#Totals],[MV +/- BV]]/UI_TablePH[[#Totals],[BV]]</totalsRowFormula>
    </tableColumn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2D3C4-3BF1-4E7C-9CB6-9D61F7ECD315}">
  <sheetPr codeName="Sheet18">
    <pageSetUpPr fitToPage="1"/>
  </sheetPr>
  <dimension ref="A1:AN74"/>
  <sheetViews>
    <sheetView showGridLines="0" showRowColHeaders="0" tabSelected="1" zoomScale="90" zoomScaleNormal="90" workbookViewId="0">
      <pane ySplit="7" topLeftCell="A8" activePane="bottomLeft" state="frozen"/>
      <selection activeCell="B23" sqref="B23"/>
      <selection pane="bottomLeft" activeCell="I28" sqref="I28"/>
    </sheetView>
  </sheetViews>
  <sheetFormatPr defaultColWidth="9.109375" defaultRowHeight="14.4" x14ac:dyDescent="0.3"/>
  <cols>
    <col min="1" max="1" width="9.77734375" customWidth="1"/>
    <col min="2" max="2" width="30.5546875" bestFit="1" customWidth="1"/>
    <col min="3" max="7" width="8.109375" customWidth="1"/>
    <col min="8" max="8" width="10.5546875" customWidth="1"/>
    <col min="9" max="10" width="9.5546875" customWidth="1"/>
    <col min="11" max="11" width="9.5546875" style="9" customWidth="1"/>
    <col min="12" max="12" width="9.5546875" style="19" customWidth="1"/>
    <col min="13" max="16" width="9.5546875" customWidth="1"/>
    <col min="17" max="17" width="2.5546875" customWidth="1"/>
    <col min="18" max="19" width="11.77734375" customWidth="1"/>
    <col min="20" max="20" width="11.77734375" style="20" customWidth="1"/>
    <col min="21" max="21" width="11.77734375" style="9" customWidth="1"/>
    <col min="22" max="22" width="11.77734375" style="21" customWidth="1"/>
    <col min="23" max="23" width="8.88671875" bestFit="1" customWidth="1"/>
    <col min="24" max="24" width="7.88671875" bestFit="1" customWidth="1"/>
    <col min="25" max="25" width="7.21875" style="22" bestFit="1" customWidth="1"/>
    <col min="26" max="26" width="7.44140625" bestFit="1" customWidth="1"/>
    <col min="27" max="27" width="13.44140625" bestFit="1" customWidth="1"/>
    <col min="28" max="28" width="16.109375" style="23" bestFit="1" customWidth="1"/>
    <col min="29" max="29" width="11.5546875" style="23" customWidth="1"/>
    <col min="30" max="30" width="12.44140625" bestFit="1" customWidth="1"/>
    <col min="31" max="31" width="13.5546875" customWidth="1"/>
    <col min="32" max="32" width="10.88671875" customWidth="1"/>
    <col min="33" max="33" width="10" customWidth="1"/>
    <col min="34" max="35" width="9.77734375" customWidth="1"/>
    <col min="36" max="36" width="17.44140625" bestFit="1" customWidth="1"/>
    <col min="37" max="37" width="9.77734375" customWidth="1"/>
    <col min="38" max="38" width="13" bestFit="1" customWidth="1"/>
    <col min="39" max="39" width="17.44140625" bestFit="1" customWidth="1"/>
    <col min="40" max="40" width="11.21875" bestFit="1" customWidth="1"/>
    <col min="41" max="41" width="10.77734375" bestFit="1" customWidth="1"/>
    <col min="42" max="42" width="10.77734375" customWidth="1"/>
    <col min="43" max="45" width="10.6640625" customWidth="1"/>
  </cols>
  <sheetData>
    <row r="1" spans="1:40" x14ac:dyDescent="0.3">
      <c r="AB1"/>
      <c r="AC1"/>
    </row>
    <row r="2" spans="1:40" x14ac:dyDescent="0.3">
      <c r="T2"/>
      <c r="U2"/>
      <c r="V2"/>
      <c r="AB2"/>
      <c r="AC2"/>
    </row>
    <row r="3" spans="1:40" x14ac:dyDescent="0.3">
      <c r="T3"/>
      <c r="U3"/>
      <c r="AB3"/>
      <c r="AC3"/>
    </row>
    <row r="4" spans="1:40" x14ac:dyDescent="0.3">
      <c r="K4"/>
      <c r="L4"/>
      <c r="T4"/>
      <c r="U4"/>
      <c r="Y4"/>
      <c r="AB4"/>
      <c r="AC4"/>
    </row>
    <row r="5" spans="1:40" x14ac:dyDescent="0.3">
      <c r="K5"/>
      <c r="L5"/>
      <c r="T5"/>
      <c r="U5"/>
      <c r="V5"/>
      <c r="Y5"/>
      <c r="AB5"/>
      <c r="AC5"/>
    </row>
    <row r="6" spans="1:40" ht="40.049999999999997" customHeight="1" x14ac:dyDescent="0.3">
      <c r="K6"/>
      <c r="L6"/>
      <c r="T6"/>
      <c r="U6"/>
      <c r="V6"/>
      <c r="Y6"/>
      <c r="AB6"/>
      <c r="AC6"/>
    </row>
    <row r="7" spans="1:40" ht="25.05" customHeight="1" x14ac:dyDescent="0.3">
      <c r="K7"/>
      <c r="L7"/>
      <c r="T7"/>
      <c r="U7"/>
      <c r="V7"/>
      <c r="Y7"/>
      <c r="AB7"/>
      <c r="AC7"/>
    </row>
    <row r="8" spans="1:40" ht="15" thickBot="1" x14ac:dyDescent="0.35">
      <c r="H8" s="9"/>
      <c r="I8" s="19"/>
      <c r="J8" s="19"/>
      <c r="K8"/>
      <c r="L8"/>
      <c r="Q8" s="20"/>
      <c r="R8" s="9"/>
      <c r="T8"/>
      <c r="U8"/>
      <c r="V8"/>
      <c r="Y8"/>
      <c r="AC8"/>
      <c r="AG8" s="12"/>
      <c r="AH8" s="12"/>
      <c r="AI8" s="12"/>
      <c r="AJ8" s="12"/>
      <c r="AK8" s="12"/>
      <c r="AL8" s="12"/>
      <c r="AM8" s="12"/>
      <c r="AN8" s="12"/>
    </row>
    <row r="9" spans="1:40" ht="15" thickBot="1" x14ac:dyDescent="0.35">
      <c r="I9" s="42" t="s">
        <v>128</v>
      </c>
      <c r="J9" s="42"/>
      <c r="K9" s="42"/>
      <c r="L9" s="42"/>
      <c r="M9" s="42"/>
      <c r="N9" s="42"/>
      <c r="O9" s="42"/>
      <c r="P9" s="42"/>
      <c r="R9" s="43" t="s">
        <v>129</v>
      </c>
      <c r="S9" s="44"/>
      <c r="T9" s="44"/>
      <c r="U9" s="44"/>
      <c r="V9" s="45"/>
      <c r="Y9"/>
      <c r="AG9" s="11"/>
      <c r="AH9" s="14"/>
      <c r="AI9" s="24"/>
      <c r="AJ9" s="20"/>
      <c r="AK9" s="24"/>
      <c r="AL9" s="19"/>
      <c r="AM9" s="14"/>
      <c r="AN9" s="25"/>
    </row>
    <row r="10" spans="1:40" x14ac:dyDescent="0.3">
      <c r="A10" t="s">
        <v>112</v>
      </c>
      <c r="B10" t="s">
        <v>130</v>
      </c>
      <c r="C10" s="12" t="s">
        <v>131</v>
      </c>
      <c r="D10" s="26" t="s">
        <v>132</v>
      </c>
      <c r="E10" s="27" t="s">
        <v>133</v>
      </c>
      <c r="F10" s="28" t="s">
        <v>113</v>
      </c>
      <c r="G10" s="26" t="s">
        <v>134</v>
      </c>
      <c r="H10" s="29" t="s">
        <v>135</v>
      </c>
      <c r="I10" s="26" t="s">
        <v>136</v>
      </c>
      <c r="J10" s="26" t="s">
        <v>137</v>
      </c>
      <c r="K10" s="26" t="s">
        <v>138</v>
      </c>
      <c r="L10" s="26" t="s">
        <v>139</v>
      </c>
      <c r="M10" s="26" t="s">
        <v>140</v>
      </c>
      <c r="N10" s="26" t="s">
        <v>141</v>
      </c>
      <c r="O10" s="28" t="s">
        <v>142</v>
      </c>
      <c r="P10" s="28" t="s">
        <v>143</v>
      </c>
      <c r="R10" t="s">
        <v>144</v>
      </c>
      <c r="S10" s="12" t="s">
        <v>145</v>
      </c>
      <c r="T10" s="26" t="s">
        <v>146</v>
      </c>
      <c r="U10" s="26" t="s">
        <v>147</v>
      </c>
      <c r="V10" s="29" t="s">
        <v>135</v>
      </c>
      <c r="W10" s="21"/>
      <c r="AG10" s="11"/>
      <c r="AH10" s="17"/>
      <c r="AI10" s="30"/>
      <c r="AJ10" s="9"/>
      <c r="AK10" s="30"/>
      <c r="AL10" s="19"/>
      <c r="AM10" s="14"/>
      <c r="AN10" s="25"/>
    </row>
    <row r="11" spans="1:40" x14ac:dyDescent="0.3">
      <c r="A11" t="s">
        <v>121</v>
      </c>
      <c r="B11" t="s">
        <v>148</v>
      </c>
      <c r="C11" s="14">
        <v>0.13714285714285715</v>
      </c>
      <c r="D11" s="14">
        <v>0</v>
      </c>
      <c r="E11" s="14">
        <v>0.13714285714285715</v>
      </c>
      <c r="F11" s="14">
        <v>0.1443932312934271</v>
      </c>
      <c r="G11" s="11">
        <v>-7.2503741505699493E-3</v>
      </c>
      <c r="H11" s="31" t="s">
        <v>159</v>
      </c>
      <c r="I11" s="25">
        <v>-0.11806105647679532</v>
      </c>
      <c r="J11" s="25">
        <v>-0.28347283015586111</v>
      </c>
      <c r="K11" s="19">
        <v>1.3819977483385051E-2</v>
      </c>
      <c r="L11" s="25">
        <v>0.29369430446941514</v>
      </c>
      <c r="M11" s="19">
        <v>-1.6077298325336303E-2</v>
      </c>
      <c r="N11" s="19">
        <v>-3.3050244083858565E-3</v>
      </c>
      <c r="O11" s="25">
        <v>0.39249676249895166</v>
      </c>
      <c r="P11" s="25">
        <v>0.48442440076107285</v>
      </c>
      <c r="R11" t="s">
        <v>136</v>
      </c>
      <c r="S11" s="20">
        <v>0.18971888785806784</v>
      </c>
      <c r="T11" s="20">
        <v>0.22619853434903858</v>
      </c>
      <c r="U11" s="19">
        <f>(T11-S11)*100</f>
        <v>3.6479646490970739</v>
      </c>
      <c r="V11" s="32">
        <f>U11</f>
        <v>3.6479646490970739</v>
      </c>
      <c r="W11" s="21"/>
      <c r="AG11" s="33"/>
      <c r="AH11" s="28"/>
      <c r="AI11" s="30"/>
      <c r="AJ11" s="33"/>
      <c r="AK11" s="30"/>
      <c r="AL11" s="28"/>
      <c r="AM11" s="33"/>
      <c r="AN11" s="33"/>
    </row>
    <row r="12" spans="1:40" x14ac:dyDescent="0.3">
      <c r="A12" t="s">
        <v>122</v>
      </c>
      <c r="B12" t="s">
        <v>149</v>
      </c>
      <c r="C12" s="14">
        <v>0.13714285714285715</v>
      </c>
      <c r="D12" s="14">
        <v>0</v>
      </c>
      <c r="E12" s="14">
        <v>0.13714285714285715</v>
      </c>
      <c r="F12" s="14">
        <v>0.14433792986493146</v>
      </c>
      <c r="G12" s="11">
        <v>-7.1950727220743138E-3</v>
      </c>
      <c r="H12" s="34" t="s">
        <v>159</v>
      </c>
      <c r="I12" s="25">
        <v>-6.9658604844282684E-2</v>
      </c>
      <c r="J12" s="25">
        <v>-0.28180585093846577</v>
      </c>
      <c r="K12" s="19">
        <v>1.384468403171045E-2</v>
      </c>
      <c r="L12" s="25">
        <v>0.29392518981707916</v>
      </c>
      <c r="M12" s="19">
        <v>-1.599200394524522E-2</v>
      </c>
      <c r="N12" s="19">
        <v>-3.2679580451484835E-3</v>
      </c>
      <c r="O12" s="25">
        <v>0.39267033502623078</v>
      </c>
      <c r="P12" s="25">
        <v>0.48389680531395196</v>
      </c>
      <c r="R12" t="s">
        <v>137</v>
      </c>
      <c r="S12" s="20">
        <v>0.30143510985927885</v>
      </c>
      <c r="T12" s="20">
        <v>0.29670127848224503</v>
      </c>
      <c r="U12" s="25">
        <f>(T12-S12)*100</f>
        <v>-0.47338313770338147</v>
      </c>
      <c r="V12" s="32">
        <f t="shared" ref="V12:V18" si="0">U12</f>
        <v>-0.47338313770338147</v>
      </c>
      <c r="W12" s="21"/>
      <c r="AG12" s="35"/>
      <c r="AH12" s="35"/>
      <c r="AI12" s="35"/>
      <c r="AJ12" s="35"/>
      <c r="AK12" s="36"/>
      <c r="AL12" s="35"/>
      <c r="AM12" s="37"/>
      <c r="AN12" s="37"/>
    </row>
    <row r="13" spans="1:40" x14ac:dyDescent="0.3">
      <c r="A13" t="s">
        <v>126</v>
      </c>
      <c r="B13" t="s">
        <v>150</v>
      </c>
      <c r="C13" s="14">
        <v>0.20571428571428571</v>
      </c>
      <c r="D13" s="14">
        <v>0</v>
      </c>
      <c r="E13" s="14">
        <v>0.20571428571428571</v>
      </c>
      <c r="F13" s="14">
        <v>0.14217762479937895</v>
      </c>
      <c r="G13" s="11">
        <v>6.3536660914906756E-2</v>
      </c>
      <c r="H13" s="34" t="s">
        <v>160</v>
      </c>
      <c r="I13" s="25">
        <v>1.2495046190798831</v>
      </c>
      <c r="J13" s="25">
        <v>1.8178363903535653</v>
      </c>
      <c r="K13" s="19">
        <v>5.397448110168647E-2</v>
      </c>
      <c r="L13" s="25">
        <v>0.75121501879447017</v>
      </c>
      <c r="M13" s="19">
        <v>9.0654041847754552E-2</v>
      </c>
      <c r="N13" s="19">
        <v>4.4918036771330244E-2</v>
      </c>
      <c r="O13" s="25">
        <v>0.82230000496598576</v>
      </c>
      <c r="P13" s="25">
        <v>1.6717333600150708E-2</v>
      </c>
      <c r="R13" t="s">
        <v>138</v>
      </c>
      <c r="S13" s="24">
        <v>0.44676148514584041</v>
      </c>
      <c r="T13" s="19">
        <v>0.57115123027415071</v>
      </c>
      <c r="U13" s="19">
        <f>(T13-S13)</f>
        <v>0.1243897451283103</v>
      </c>
      <c r="V13" s="32">
        <f t="shared" si="0"/>
        <v>0.1243897451283103</v>
      </c>
      <c r="W13" s="21"/>
    </row>
    <row r="14" spans="1:40" x14ac:dyDescent="0.3">
      <c r="A14" t="s">
        <v>127</v>
      </c>
      <c r="B14" t="s">
        <v>151</v>
      </c>
      <c r="C14" s="14">
        <v>0.15652118007015292</v>
      </c>
      <c r="D14" s="14">
        <v>0</v>
      </c>
      <c r="E14" s="14">
        <v>0.20571428571428571</v>
      </c>
      <c r="F14" s="14">
        <v>0.13949627874518156</v>
      </c>
      <c r="G14" s="11">
        <v>1.7024901324971364E-2</v>
      </c>
      <c r="H14" s="34" t="s">
        <v>160</v>
      </c>
      <c r="I14" s="25">
        <v>0.15109093270518278</v>
      </c>
      <c r="J14" s="25">
        <v>0.43909583416360398</v>
      </c>
      <c r="K14" s="19">
        <v>2.7075700308053931E-2</v>
      </c>
      <c r="L14" s="25">
        <v>0.4408207295724485</v>
      </c>
      <c r="M14" s="19">
        <v>2.0672154155907618E-2</v>
      </c>
      <c r="N14" s="19">
        <v>1.3185401446460826E-2</v>
      </c>
      <c r="O14" s="25">
        <v>0.52736405820832155</v>
      </c>
      <c r="P14" s="25">
        <v>0.31150496728888033</v>
      </c>
      <c r="R14" t="s">
        <v>139</v>
      </c>
      <c r="S14" s="20">
        <v>4.1750340623165696E-2</v>
      </c>
      <c r="T14" s="20">
        <v>6.5372778286681851E-2</v>
      </c>
      <c r="U14" s="25">
        <f t="shared" ref="U14:U17" si="1">(T14-S14)*100</f>
        <v>2.3622437663516154</v>
      </c>
      <c r="V14" s="32">
        <f t="shared" si="0"/>
        <v>2.3622437663516154</v>
      </c>
      <c r="W14" s="21"/>
    </row>
    <row r="15" spans="1:40" x14ac:dyDescent="0.3">
      <c r="A15" t="s">
        <v>125</v>
      </c>
      <c r="B15" t="s">
        <v>152</v>
      </c>
      <c r="C15" s="14">
        <v>0.13714285714285715</v>
      </c>
      <c r="D15" s="14">
        <v>0</v>
      </c>
      <c r="E15" s="14">
        <v>0.13714285714285715</v>
      </c>
      <c r="F15" s="14">
        <v>0.14220004685841223</v>
      </c>
      <c r="G15" s="11">
        <v>-5.0571897155550771E-3</v>
      </c>
      <c r="H15" s="34" t="s">
        <v>159</v>
      </c>
      <c r="I15" s="25">
        <v>-5.3730463783539274E-2</v>
      </c>
      <c r="J15" s="25">
        <v>-0.21736255104482449</v>
      </c>
      <c r="K15" s="19">
        <v>1.4799807818771035E-2</v>
      </c>
      <c r="L15" s="25">
        <v>0.30285092419054466</v>
      </c>
      <c r="M15" s="19">
        <v>-1.2694631513668453E-2</v>
      </c>
      <c r="N15" s="19">
        <v>-1.8350195074958997E-3</v>
      </c>
      <c r="O15" s="25">
        <v>0.39938042853670885</v>
      </c>
      <c r="P15" s="25">
        <v>0.4635006352438461</v>
      </c>
      <c r="R15" t="s">
        <v>140</v>
      </c>
      <c r="S15" s="24">
        <v>1.5423540116656458</v>
      </c>
      <c r="T15" s="19">
        <v>1.5066638144412976</v>
      </c>
      <c r="U15" s="19">
        <f>(T15-S15)</f>
        <v>-3.5690197224348186E-2</v>
      </c>
      <c r="V15" s="32">
        <f t="shared" si="0"/>
        <v>-3.5690197224348186E-2</v>
      </c>
      <c r="W15" s="21"/>
      <c r="Y15"/>
      <c r="AB15"/>
      <c r="AD15" s="23"/>
    </row>
    <row r="16" spans="1:40" x14ac:dyDescent="0.3">
      <c r="A16" t="s">
        <v>123</v>
      </c>
      <c r="B16" t="s">
        <v>153</v>
      </c>
      <c r="C16" s="14">
        <v>0.20571428571428571</v>
      </c>
      <c r="D16" s="14">
        <v>0</v>
      </c>
      <c r="E16" s="14">
        <v>0.20571428571428571</v>
      </c>
      <c r="F16" s="14">
        <v>0.14379881633997432</v>
      </c>
      <c r="G16" s="11">
        <v>6.1915469374311388E-2</v>
      </c>
      <c r="H16" s="34" t="s">
        <v>160</v>
      </c>
      <c r="I16" s="25">
        <v>3.6057009505320483</v>
      </c>
      <c r="J16" s="25">
        <v>1.7689679853393363</v>
      </c>
      <c r="K16" s="19">
        <v>5.3250195161304206E-2</v>
      </c>
      <c r="L16" s="25">
        <v>0.744446488890945</v>
      </c>
      <c r="M16" s="19">
        <v>8.8153590571438872E-2</v>
      </c>
      <c r="N16" s="19">
        <v>4.3831416115124311E-2</v>
      </c>
      <c r="O16" s="25">
        <v>0.8172116316534056</v>
      </c>
      <c r="P16" s="25">
        <v>3.21840819102166E-2</v>
      </c>
      <c r="R16" t="s">
        <v>141</v>
      </c>
      <c r="S16" s="19">
        <v>0.67026050222720179</v>
      </c>
      <c r="T16" s="19">
        <v>0.68159623354549093</v>
      </c>
      <c r="U16" s="19">
        <f>(T16-S16)</f>
        <v>1.1335731318289133E-2</v>
      </c>
      <c r="V16" s="32">
        <f t="shared" si="0"/>
        <v>1.1335731318289133E-2</v>
      </c>
      <c r="W16" s="21"/>
      <c r="Y16"/>
      <c r="AB16"/>
      <c r="AD16" s="23"/>
    </row>
    <row r="17" spans="1:30" x14ac:dyDescent="0.3">
      <c r="A17" t="s">
        <v>124</v>
      </c>
      <c r="B17" t="s">
        <v>154</v>
      </c>
      <c r="C17" s="14">
        <v>2.0621672469211448E-2</v>
      </c>
      <c r="D17" s="14">
        <v>0</v>
      </c>
      <c r="E17" s="14">
        <v>0.13714285714285715</v>
      </c>
      <c r="F17" s="14">
        <v>0.14359607209869441</v>
      </c>
      <c r="G17" s="11">
        <v>-0.12297439962948295</v>
      </c>
      <c r="H17" s="34" t="s">
        <v>159</v>
      </c>
      <c r="I17" s="25">
        <v>-1.1168817281154253</v>
      </c>
      <c r="J17" s="25">
        <v>-3.7166421154207363</v>
      </c>
      <c r="K17" s="19">
        <v>-5.2375100776600812E-2</v>
      </c>
      <c r="L17" s="25">
        <v>-0.46470888938328692</v>
      </c>
      <c r="M17" s="19">
        <v>-0.19040605001519922</v>
      </c>
      <c r="N17" s="19">
        <v>-8.2191121053596022E-2</v>
      </c>
      <c r="O17" s="25">
        <v>-0.32353503412750351</v>
      </c>
      <c r="P17" s="25">
        <v>1.2356599626439815</v>
      </c>
      <c r="R17" t="s">
        <v>142</v>
      </c>
      <c r="S17" s="14">
        <v>3.1386626349600835E-2</v>
      </c>
      <c r="T17" s="17">
        <v>6.1665508217221839E-2</v>
      </c>
      <c r="U17" s="25">
        <f t="shared" si="1"/>
        <v>3.0278881867621004</v>
      </c>
      <c r="V17" s="32">
        <f t="shared" si="0"/>
        <v>3.0278881867621004</v>
      </c>
      <c r="W17" s="21"/>
      <c r="Y17"/>
      <c r="AB17"/>
      <c r="AD17" s="23"/>
    </row>
    <row r="18" spans="1:30" x14ac:dyDescent="0.3">
      <c r="C18" s="17">
        <f>SUBTOTAL(109,UI_Table[Weight])</f>
        <v>0.99999999539650719</v>
      </c>
      <c r="D18" s="17">
        <f>SUBTOTAL(109,UI_Table[Min])</f>
        <v>0</v>
      </c>
      <c r="E18" s="20">
        <f>SUBTOTAL(109,UI_Table[Max])</f>
        <v>1.1657142857142857</v>
      </c>
      <c r="F18" s="17">
        <f>SUBTOTAL(109,UI_Table[Mix])</f>
        <v>1</v>
      </c>
      <c r="G18" s="17">
        <f>SUBTOTAL(109,UI_Table[Adjust])</f>
        <v>-4.6034927814186943E-9</v>
      </c>
      <c r="H18" s="17"/>
      <c r="I18" s="22">
        <f>SUBTOTAL(109,UI_Table[ExpR])</f>
        <v>3.6479646490970721</v>
      </c>
      <c r="J18" s="22">
        <f>SUBTOTAL(109,UI_Table[Risk])</f>
        <v>-0.47338313770338214</v>
      </c>
      <c r="K18" s="38">
        <f>SUBTOTAL(109,UI_Table[Sharpe])</f>
        <v>0.12438974512831033</v>
      </c>
      <c r="L18" s="22">
        <f>SUBTOTAL(109,UI_Table[Alpha])</f>
        <v>2.3622437663516158</v>
      </c>
      <c r="M18" s="38">
        <f>SUBTOTAL(109,UI_Table[Beta])</f>
        <v>-3.5690197224348158E-2</v>
      </c>
      <c r="N18" s="38">
        <f>SUBTOTAL(109,UI_Table[Correl])</f>
        <v>1.1335731318289119E-2</v>
      </c>
      <c r="O18" s="22">
        <f>SUBTOTAL(109,UI_Table[ActR])</f>
        <v>3.0278881867621004</v>
      </c>
      <c r="P18" s="22">
        <f>SUBTOTAL(109,UI_Table[vs Bmk])</f>
        <v>3.0278881867620999</v>
      </c>
      <c r="R18" t="s">
        <v>143</v>
      </c>
      <c r="S18" s="25">
        <v>-9.5403583862680712</v>
      </c>
      <c r="T18" s="25">
        <v>-6.5124701995059713</v>
      </c>
      <c r="U18" s="25">
        <f>(T18-S18)</f>
        <v>3.0278881867620999</v>
      </c>
      <c r="V18" s="32">
        <f t="shared" si="0"/>
        <v>3.0278881867620999</v>
      </c>
      <c r="W18" s="21"/>
      <c r="Y18"/>
      <c r="AB18"/>
      <c r="AD18" s="23"/>
    </row>
    <row r="19" spans="1:30" x14ac:dyDescent="0.3">
      <c r="C19" s="14"/>
      <c r="D19" s="14"/>
      <c r="E19" s="14"/>
      <c r="F19" s="14"/>
      <c r="G19" s="11"/>
      <c r="H19" s="34"/>
      <c r="I19" s="25"/>
      <c r="J19" s="25"/>
      <c r="K19" s="19"/>
      <c r="L19" s="25"/>
      <c r="M19" s="19"/>
      <c r="N19" s="19"/>
      <c r="O19" s="25"/>
      <c r="P19" s="25"/>
      <c r="T19"/>
      <c r="U19"/>
      <c r="V19"/>
    </row>
    <row r="20" spans="1:30" x14ac:dyDescent="0.3">
      <c r="C20" s="14"/>
      <c r="D20" s="14"/>
      <c r="E20" s="14"/>
      <c r="F20" s="14"/>
      <c r="G20" s="11"/>
      <c r="H20" s="34"/>
      <c r="I20" s="25"/>
      <c r="J20" s="25"/>
      <c r="K20" s="19"/>
      <c r="L20" s="25"/>
      <c r="M20" s="19"/>
      <c r="N20" s="19"/>
      <c r="O20" s="25"/>
      <c r="P20" s="25"/>
      <c r="R20" t="s">
        <v>155</v>
      </c>
      <c r="S20" s="12" t="s">
        <v>145</v>
      </c>
      <c r="T20" s="26" t="s">
        <v>146</v>
      </c>
      <c r="U20" s="26" t="s">
        <v>147</v>
      </c>
      <c r="V20" s="39" t="s">
        <v>135</v>
      </c>
    </row>
    <row r="21" spans="1:30" x14ac:dyDescent="0.3">
      <c r="C21" s="14"/>
      <c r="D21" s="14"/>
      <c r="E21" s="14"/>
      <c r="F21" s="14"/>
      <c r="G21" s="11"/>
      <c r="H21" s="34"/>
      <c r="I21" s="25"/>
      <c r="J21" s="25"/>
      <c r="K21" s="19"/>
      <c r="L21" s="25"/>
      <c r="M21" s="19"/>
      <c r="N21" s="19"/>
      <c r="O21" s="25"/>
      <c r="P21" s="25"/>
      <c r="R21" t="s">
        <v>156</v>
      </c>
      <c r="S21" s="20">
        <f>UI_Table[[#Totals],[Mix]]</f>
        <v>1</v>
      </c>
      <c r="T21" s="20">
        <f>UI_Table[[#Totals],[Weight]]</f>
        <v>0.99999999539650719</v>
      </c>
      <c r="U21" s="25">
        <f t="shared" ref="U21:U23" si="2">(T21-S21)*100</f>
        <v>-4.60349280917427E-7</v>
      </c>
      <c r="V21" s="40">
        <f>Table9[[#This Row],[Var]]</f>
        <v>-4.60349280917427E-7</v>
      </c>
    </row>
    <row r="22" spans="1:30" x14ac:dyDescent="0.3">
      <c r="C22" s="14"/>
      <c r="D22" s="14"/>
      <c r="E22" s="14"/>
      <c r="F22" s="14"/>
      <c r="G22" s="11"/>
      <c r="H22" s="34"/>
      <c r="I22" s="25"/>
      <c r="J22" s="25"/>
      <c r="K22" s="19"/>
      <c r="L22" s="25"/>
      <c r="M22" s="19"/>
      <c r="N22" s="19"/>
      <c r="O22" s="25"/>
      <c r="P22" s="25"/>
      <c r="R22" t="s">
        <v>157</v>
      </c>
      <c r="S22" s="9">
        <v>0</v>
      </c>
      <c r="T22" s="20">
        <v>0</v>
      </c>
      <c r="U22" s="25">
        <f t="shared" si="2"/>
        <v>0</v>
      </c>
      <c r="V22" s="40">
        <f>Table9[[#This Row],[Var]]</f>
        <v>0</v>
      </c>
    </row>
    <row r="23" spans="1:30" x14ac:dyDescent="0.3">
      <c r="C23" s="14"/>
      <c r="D23" s="14"/>
      <c r="E23" s="14"/>
      <c r="F23" s="14"/>
      <c r="G23" s="11"/>
      <c r="H23" s="34"/>
      <c r="I23" s="25"/>
      <c r="J23" s="25"/>
      <c r="K23" s="19"/>
      <c r="L23" s="25"/>
      <c r="M23" s="19"/>
      <c r="N23" s="19"/>
      <c r="O23" s="25"/>
      <c r="P23" s="25"/>
      <c r="R23" t="s">
        <v>158</v>
      </c>
      <c r="S23" s="9">
        <v>0</v>
      </c>
      <c r="T23" s="20">
        <v>0</v>
      </c>
      <c r="U23" s="19">
        <f t="shared" si="2"/>
        <v>0</v>
      </c>
      <c r="V23" s="40">
        <f>Table9[[#This Row],[Var]]</f>
        <v>0</v>
      </c>
    </row>
    <row r="24" spans="1:30" x14ac:dyDescent="0.3">
      <c r="C24" s="14"/>
      <c r="D24" s="14"/>
      <c r="E24" s="14"/>
      <c r="F24" s="14"/>
      <c r="G24" s="11"/>
      <c r="H24" s="34"/>
      <c r="I24" s="25"/>
      <c r="J24" s="25"/>
      <c r="K24" s="19"/>
      <c r="L24" s="25"/>
      <c r="M24" s="19"/>
      <c r="N24" s="19"/>
      <c r="O24" s="25"/>
      <c r="P24" s="25"/>
    </row>
    <row r="25" spans="1:30" x14ac:dyDescent="0.3">
      <c r="C25" s="14"/>
      <c r="D25" s="14"/>
      <c r="E25" s="14"/>
      <c r="F25" s="14"/>
      <c r="G25" s="11"/>
      <c r="H25" s="34"/>
      <c r="I25" s="25"/>
      <c r="J25" s="25"/>
      <c r="K25" s="19"/>
      <c r="L25" s="25"/>
      <c r="M25" s="19"/>
      <c r="N25" s="19"/>
      <c r="O25" s="25"/>
      <c r="P25" s="25"/>
    </row>
    <row r="26" spans="1:30" x14ac:dyDescent="0.3">
      <c r="C26" s="14"/>
      <c r="D26" s="14"/>
      <c r="E26" s="14"/>
      <c r="F26" s="14"/>
      <c r="G26" s="11"/>
      <c r="H26" s="34"/>
      <c r="I26" s="25"/>
      <c r="J26" s="25"/>
      <c r="K26" s="19"/>
      <c r="L26" s="25"/>
      <c r="M26" s="19"/>
      <c r="N26" s="19"/>
      <c r="O26" s="25"/>
      <c r="P26" s="25"/>
    </row>
    <row r="27" spans="1:30" x14ac:dyDescent="0.3">
      <c r="C27" s="14"/>
      <c r="D27" s="14"/>
      <c r="E27" s="14"/>
      <c r="F27" s="14"/>
      <c r="G27" s="11"/>
      <c r="H27" s="34"/>
      <c r="I27" s="25"/>
      <c r="J27" s="25"/>
      <c r="K27" s="19"/>
      <c r="L27" s="25"/>
      <c r="M27" s="19"/>
      <c r="N27" s="19"/>
      <c r="O27" s="25"/>
      <c r="P27" s="25"/>
    </row>
    <row r="28" spans="1:30" x14ac:dyDescent="0.3">
      <c r="C28" s="14"/>
      <c r="D28" s="14"/>
      <c r="E28" s="14"/>
      <c r="F28" s="14"/>
      <c r="G28" s="11"/>
      <c r="H28" s="34"/>
      <c r="I28" s="25"/>
      <c r="J28" s="25"/>
      <c r="K28" s="19"/>
      <c r="L28" s="25"/>
      <c r="M28" s="19"/>
      <c r="N28" s="19"/>
      <c r="O28" s="25"/>
      <c r="P28" s="25"/>
    </row>
    <row r="29" spans="1:30" x14ac:dyDescent="0.3">
      <c r="C29" s="14"/>
      <c r="D29" s="14"/>
      <c r="E29" s="14"/>
      <c r="F29" s="14"/>
      <c r="G29" s="11"/>
      <c r="H29" s="34"/>
      <c r="I29" s="25"/>
      <c r="J29" s="25"/>
      <c r="K29" s="19"/>
      <c r="L29" s="25"/>
      <c r="M29" s="19"/>
      <c r="N29" s="19"/>
      <c r="O29" s="25"/>
      <c r="P29" s="25"/>
    </row>
    <row r="30" spans="1:30" x14ac:dyDescent="0.3">
      <c r="C30" s="14"/>
      <c r="D30" s="14"/>
      <c r="E30" s="14"/>
      <c r="F30" s="14"/>
      <c r="G30" s="11"/>
      <c r="H30" s="34"/>
      <c r="I30" s="25"/>
      <c r="J30" s="25"/>
      <c r="K30" s="19"/>
      <c r="L30" s="25"/>
      <c r="M30" s="19"/>
      <c r="N30" s="19"/>
      <c r="O30" s="25"/>
      <c r="P30" s="25"/>
    </row>
    <row r="31" spans="1:30" x14ac:dyDescent="0.3">
      <c r="C31" s="14"/>
      <c r="D31" s="14"/>
      <c r="E31" s="14"/>
      <c r="F31" s="14"/>
      <c r="G31" s="11"/>
      <c r="H31" s="34"/>
      <c r="I31" s="25"/>
      <c r="J31" s="25"/>
      <c r="K31" s="19"/>
      <c r="L31" s="25"/>
      <c r="M31" s="19"/>
      <c r="N31" s="19"/>
      <c r="O31" s="25"/>
      <c r="P31" s="25"/>
    </row>
    <row r="32" spans="1:30" x14ac:dyDescent="0.3">
      <c r="C32" s="14"/>
      <c r="D32" s="14"/>
      <c r="E32" s="14"/>
      <c r="F32" s="14"/>
      <c r="G32" s="11"/>
      <c r="H32" s="34"/>
      <c r="I32" s="25"/>
      <c r="J32" s="25"/>
      <c r="K32" s="19"/>
      <c r="L32" s="25"/>
      <c r="M32" s="19"/>
      <c r="N32" s="19"/>
      <c r="O32" s="25"/>
      <c r="P32" s="25"/>
    </row>
    <row r="33" spans="3:30" x14ac:dyDescent="0.3">
      <c r="C33" s="14"/>
      <c r="D33" s="14"/>
      <c r="E33" s="14"/>
      <c r="F33" s="14"/>
      <c r="G33" s="11"/>
      <c r="H33" s="34"/>
      <c r="I33" s="25"/>
      <c r="J33" s="25"/>
      <c r="K33" s="19"/>
      <c r="L33" s="25"/>
      <c r="M33" s="19"/>
      <c r="N33" s="19"/>
      <c r="O33" s="25"/>
      <c r="P33" s="25"/>
    </row>
    <row r="34" spans="3:30" x14ac:dyDescent="0.3">
      <c r="C34" s="14"/>
      <c r="D34" s="14"/>
      <c r="E34" s="14"/>
      <c r="F34" s="14"/>
      <c r="G34" s="11"/>
      <c r="H34" s="34"/>
      <c r="I34" s="25"/>
      <c r="J34" s="25"/>
      <c r="K34" s="19"/>
      <c r="L34" s="25"/>
      <c r="M34" s="19"/>
      <c r="N34" s="19"/>
      <c r="O34" s="25"/>
      <c r="P34" s="25"/>
    </row>
    <row r="35" spans="3:30" x14ac:dyDescent="0.3">
      <c r="C35" s="14"/>
      <c r="D35" s="14"/>
      <c r="E35" s="14"/>
      <c r="F35" s="14"/>
      <c r="G35" s="11"/>
      <c r="H35" s="34"/>
      <c r="I35" s="25"/>
      <c r="J35" s="25"/>
      <c r="K35" s="19"/>
      <c r="L35" s="25"/>
      <c r="M35" s="19"/>
      <c r="N35" s="19"/>
      <c r="O35" s="25"/>
      <c r="P35" s="25"/>
      <c r="T35"/>
      <c r="U35" s="20"/>
    </row>
    <row r="36" spans="3:30" x14ac:dyDescent="0.3">
      <c r="C36" s="14"/>
      <c r="D36" s="14"/>
      <c r="E36" s="14"/>
      <c r="F36" s="14"/>
      <c r="G36" s="11"/>
      <c r="H36" s="34"/>
      <c r="I36" s="25"/>
      <c r="J36" s="25"/>
      <c r="K36" s="19"/>
      <c r="L36" s="25"/>
      <c r="M36" s="19"/>
      <c r="N36" s="19"/>
      <c r="O36" s="25"/>
      <c r="P36" s="25"/>
      <c r="T36"/>
      <c r="U36" s="20"/>
    </row>
    <row r="37" spans="3:30" x14ac:dyDescent="0.3">
      <c r="C37" s="14"/>
      <c r="D37" s="14"/>
      <c r="E37" s="14"/>
      <c r="F37" s="14"/>
      <c r="G37" s="11"/>
      <c r="H37" s="34"/>
      <c r="I37" s="25"/>
      <c r="J37" s="25"/>
      <c r="K37" s="19"/>
      <c r="L37" s="25"/>
      <c r="M37" s="19"/>
      <c r="N37" s="19"/>
      <c r="O37" s="25"/>
      <c r="P37" s="25"/>
      <c r="T37"/>
      <c r="U37" s="20"/>
    </row>
    <row r="38" spans="3:30" x14ac:dyDescent="0.3">
      <c r="C38" s="14"/>
      <c r="D38" s="14"/>
      <c r="E38" s="14"/>
      <c r="F38" s="14"/>
      <c r="G38" s="11"/>
      <c r="H38" s="34"/>
      <c r="I38" s="25"/>
      <c r="J38" s="25"/>
      <c r="K38" s="19"/>
      <c r="L38" s="25"/>
      <c r="M38" s="19"/>
      <c r="N38" s="19"/>
      <c r="O38" s="25"/>
      <c r="P38" s="25"/>
      <c r="T38"/>
      <c r="U38" s="20"/>
    </row>
    <row r="39" spans="3:30" x14ac:dyDescent="0.3">
      <c r="C39" s="14"/>
      <c r="D39" s="14"/>
      <c r="E39" s="14"/>
      <c r="F39" s="14"/>
      <c r="G39" s="11"/>
      <c r="H39" s="34"/>
      <c r="I39" s="25"/>
      <c r="J39" s="25"/>
      <c r="K39" s="19"/>
      <c r="L39" s="25"/>
      <c r="M39" s="19"/>
      <c r="N39" s="19"/>
      <c r="O39" s="25"/>
      <c r="P39" s="25"/>
      <c r="T39"/>
      <c r="U39" s="20"/>
    </row>
    <row r="40" spans="3:30" x14ac:dyDescent="0.3">
      <c r="C40" s="14"/>
      <c r="D40" s="14"/>
      <c r="E40" s="14"/>
      <c r="F40" s="14"/>
      <c r="G40" s="11"/>
      <c r="H40" s="34"/>
      <c r="I40" s="25"/>
      <c r="J40" s="25"/>
      <c r="K40" s="19"/>
      <c r="L40" s="25"/>
      <c r="M40" s="19"/>
      <c r="N40" s="19"/>
      <c r="O40" s="25"/>
      <c r="P40" s="25"/>
      <c r="T40"/>
      <c r="U40" s="20"/>
    </row>
    <row r="41" spans="3:30" x14ac:dyDescent="0.3">
      <c r="C41" s="14"/>
      <c r="D41" s="14"/>
      <c r="E41" s="14"/>
      <c r="F41" s="14"/>
      <c r="G41" s="11"/>
      <c r="H41" s="34"/>
      <c r="I41" s="25"/>
      <c r="J41" s="25"/>
      <c r="K41" s="19"/>
      <c r="L41" s="25"/>
      <c r="M41" s="19"/>
      <c r="N41" s="19"/>
      <c r="O41" s="25"/>
      <c r="P41" s="25"/>
      <c r="R41" s="25"/>
      <c r="S41" s="25"/>
      <c r="T41" s="25"/>
      <c r="U41"/>
    </row>
    <row r="42" spans="3:30" x14ac:dyDescent="0.3">
      <c r="C42" s="14"/>
      <c r="D42" s="14"/>
      <c r="E42" s="14"/>
      <c r="F42" s="14"/>
      <c r="G42" s="11"/>
      <c r="H42" s="34"/>
      <c r="I42" s="25"/>
      <c r="J42" s="25"/>
      <c r="K42" s="19"/>
      <c r="L42" s="25"/>
      <c r="M42" s="19"/>
      <c r="N42" s="19"/>
      <c r="O42" s="25"/>
      <c r="P42" s="25"/>
      <c r="R42" s="25"/>
      <c r="S42" s="25"/>
      <c r="T42" s="25"/>
      <c r="U42"/>
    </row>
    <row r="43" spans="3:30" x14ac:dyDescent="0.3">
      <c r="C43" s="14"/>
      <c r="D43" s="14"/>
      <c r="E43" s="14"/>
      <c r="F43" s="14"/>
      <c r="G43" s="11"/>
      <c r="H43" s="34"/>
      <c r="I43" s="25"/>
      <c r="J43" s="25"/>
      <c r="K43" s="19"/>
      <c r="L43" s="25"/>
      <c r="M43" s="19"/>
      <c r="N43" s="19"/>
      <c r="O43" s="25"/>
      <c r="P43" s="25"/>
      <c r="R43" s="25"/>
      <c r="S43" s="25"/>
      <c r="T43" s="25"/>
      <c r="U43" s="25"/>
    </row>
    <row r="44" spans="3:30" x14ac:dyDescent="0.3">
      <c r="C44" s="14"/>
      <c r="D44" s="14"/>
      <c r="E44" s="14"/>
      <c r="F44" s="14"/>
      <c r="G44" s="11"/>
      <c r="H44" s="34"/>
      <c r="I44" s="25"/>
      <c r="J44" s="25"/>
      <c r="K44" s="19"/>
      <c r="L44" s="25"/>
      <c r="M44" s="19"/>
      <c r="N44" s="19"/>
      <c r="O44" s="25"/>
      <c r="P44" s="25"/>
      <c r="Q44" s="25"/>
      <c r="R44" s="25"/>
      <c r="S44" s="25"/>
      <c r="T44" s="25"/>
      <c r="U44" s="25"/>
      <c r="V44" s="9"/>
      <c r="W44" s="21"/>
      <c r="Y44"/>
      <c r="Z44" s="22"/>
      <c r="AB44"/>
      <c r="AD44" s="23"/>
    </row>
    <row r="45" spans="3:30" x14ac:dyDescent="0.3">
      <c r="C45" s="14"/>
      <c r="D45" s="14"/>
      <c r="E45" s="14"/>
      <c r="F45" s="14"/>
      <c r="G45" s="11"/>
      <c r="H45" s="34"/>
      <c r="I45" s="25"/>
      <c r="J45" s="25"/>
      <c r="K45" s="19"/>
      <c r="L45" s="25"/>
      <c r="M45" s="19"/>
      <c r="N45" s="19"/>
      <c r="O45" s="25"/>
      <c r="P45" s="25"/>
      <c r="Q45" s="25"/>
      <c r="R45" s="25"/>
      <c r="S45" s="25"/>
      <c r="T45" s="25"/>
      <c r="U45" s="25"/>
      <c r="V45" s="9"/>
      <c r="W45" s="21"/>
      <c r="Y45"/>
      <c r="Z45" s="22"/>
      <c r="AB45"/>
      <c r="AD45" s="23"/>
    </row>
    <row r="46" spans="3:30" x14ac:dyDescent="0.3">
      <c r="C46" s="14"/>
      <c r="D46" s="14"/>
      <c r="E46" s="14"/>
      <c r="F46" s="14"/>
      <c r="G46" s="11"/>
      <c r="H46" s="34"/>
      <c r="I46" s="41"/>
      <c r="J46" s="25"/>
      <c r="K46" s="19"/>
      <c r="L46" s="25"/>
      <c r="M46" s="19"/>
      <c r="N46" s="19"/>
      <c r="O46" s="25"/>
      <c r="P46" s="25"/>
      <c r="Q46" s="25"/>
      <c r="R46" s="25"/>
      <c r="S46" s="25"/>
      <c r="T46" s="25"/>
      <c r="U46" s="25"/>
      <c r="V46" s="9"/>
      <c r="W46" s="21"/>
      <c r="Y46"/>
      <c r="Z46" s="22"/>
      <c r="AB46"/>
      <c r="AD46" s="23"/>
    </row>
    <row r="47" spans="3:30" x14ac:dyDescent="0.3">
      <c r="C47" s="14"/>
      <c r="D47" s="14"/>
      <c r="E47" s="14"/>
      <c r="F47" s="14"/>
      <c r="G47" s="11"/>
      <c r="H47" s="34"/>
      <c r="I47" s="41"/>
      <c r="J47" s="25"/>
      <c r="K47" s="19"/>
      <c r="L47" s="25"/>
      <c r="M47" s="19"/>
      <c r="N47" s="19"/>
      <c r="O47" s="25"/>
      <c r="P47" s="25"/>
      <c r="Q47" s="25"/>
      <c r="R47" s="25"/>
      <c r="S47" s="25"/>
      <c r="T47" s="25"/>
      <c r="U47" s="25"/>
      <c r="V47" s="9"/>
      <c r="W47" s="21"/>
      <c r="Y47"/>
      <c r="Z47" s="22"/>
      <c r="AB47"/>
      <c r="AD47" s="23"/>
    </row>
    <row r="48" spans="3:30" x14ac:dyDescent="0.3">
      <c r="C48" s="14"/>
      <c r="D48" s="14"/>
      <c r="E48" s="14"/>
      <c r="F48" s="14"/>
      <c r="G48" s="11"/>
      <c r="H48" s="34"/>
      <c r="I48" s="41"/>
      <c r="J48" s="25"/>
      <c r="K48" s="19"/>
      <c r="L48" s="25"/>
      <c r="M48" s="19"/>
      <c r="N48" s="19"/>
      <c r="O48" s="25"/>
      <c r="P48" s="25"/>
      <c r="Q48" s="25"/>
      <c r="R48" s="25"/>
      <c r="S48" s="25"/>
      <c r="T48" s="25"/>
      <c r="U48" s="25"/>
      <c r="V48" s="9"/>
      <c r="W48" s="21"/>
      <c r="Y48"/>
      <c r="Z48" s="22"/>
      <c r="AB48"/>
      <c r="AD48" s="23"/>
    </row>
    <row r="49" spans="3:34" x14ac:dyDescent="0.3">
      <c r="C49" s="14"/>
      <c r="D49" s="14"/>
      <c r="E49" s="14"/>
      <c r="F49" s="14"/>
      <c r="G49" s="11"/>
      <c r="H49" s="34"/>
      <c r="I49" s="25"/>
      <c r="J49" s="25"/>
      <c r="K49" s="19"/>
      <c r="L49" s="25"/>
      <c r="M49" s="19"/>
      <c r="N49" s="19"/>
      <c r="O49" s="25"/>
      <c r="P49" s="25"/>
      <c r="Q49" s="25"/>
      <c r="R49" s="25"/>
      <c r="S49" s="25"/>
      <c r="T49" s="25"/>
      <c r="U49" s="25"/>
      <c r="V49" s="9"/>
      <c r="W49" s="21"/>
      <c r="Y49"/>
      <c r="Z49" s="22"/>
      <c r="AB49"/>
      <c r="AD49" s="23"/>
    </row>
    <row r="50" spans="3:34" x14ac:dyDescent="0.3">
      <c r="C50" s="14"/>
      <c r="D50" s="14"/>
      <c r="E50" s="14"/>
      <c r="F50" s="14"/>
      <c r="G50" s="11"/>
      <c r="H50" s="34"/>
      <c r="I50" s="41"/>
      <c r="J50" s="25"/>
      <c r="K50" s="19"/>
      <c r="L50" s="25"/>
      <c r="M50" s="19"/>
      <c r="N50" s="19"/>
      <c r="O50" s="25"/>
      <c r="P50" s="25"/>
      <c r="Q50" s="25"/>
      <c r="R50" s="25"/>
      <c r="S50" s="25"/>
      <c r="T50" s="25"/>
      <c r="U50" s="25"/>
      <c r="V50"/>
      <c r="X50" s="20"/>
      <c r="Y50" s="9"/>
      <c r="Z50" s="21"/>
      <c r="AB50"/>
      <c r="AC50" s="22"/>
      <c r="AF50" s="23"/>
      <c r="AG50" s="23"/>
    </row>
    <row r="51" spans="3:34" x14ac:dyDescent="0.3">
      <c r="C51" s="14"/>
      <c r="D51" s="14"/>
      <c r="E51" s="14"/>
      <c r="F51" s="14"/>
      <c r="G51" s="11"/>
      <c r="H51" s="34"/>
      <c r="I51" s="41"/>
      <c r="J51" s="41"/>
      <c r="K51" s="40"/>
      <c r="L51" s="41"/>
      <c r="M51" s="19"/>
      <c r="N51" s="19"/>
      <c r="O51" s="25"/>
      <c r="P51" s="25"/>
      <c r="Q51" s="25"/>
      <c r="R51" s="25"/>
      <c r="S51" s="25"/>
      <c r="T51" s="25"/>
      <c r="U51" s="25"/>
      <c r="V51"/>
      <c r="X51" s="20"/>
      <c r="Y51"/>
      <c r="AB51"/>
      <c r="AC51" s="22"/>
      <c r="AF51" s="23"/>
      <c r="AG51" s="23"/>
    </row>
    <row r="52" spans="3:34" x14ac:dyDescent="0.3">
      <c r="C52" s="14"/>
      <c r="D52" s="14"/>
      <c r="E52" s="14"/>
      <c r="F52" s="14"/>
      <c r="G52" s="11"/>
      <c r="H52" s="34"/>
      <c r="I52" s="41"/>
      <c r="J52" s="41"/>
      <c r="K52" s="40"/>
      <c r="L52" s="41"/>
      <c r="M52" s="19"/>
      <c r="N52" s="19"/>
      <c r="O52" s="25"/>
      <c r="P52" s="25"/>
      <c r="Q52" s="25"/>
      <c r="R52" s="25"/>
      <c r="S52" s="25"/>
      <c r="T52" s="25"/>
      <c r="U52" s="25"/>
      <c r="V52"/>
      <c r="Y52" s="20"/>
      <c r="Z52" s="9"/>
      <c r="AA52" s="21"/>
      <c r="AB52"/>
      <c r="AC52"/>
      <c r="AH52" s="23"/>
    </row>
    <row r="53" spans="3:34" x14ac:dyDescent="0.3">
      <c r="C53" s="14"/>
      <c r="D53" s="14"/>
      <c r="E53" s="14"/>
      <c r="F53" s="14"/>
      <c r="G53" s="11"/>
      <c r="H53" s="34"/>
      <c r="I53" s="41"/>
      <c r="J53" s="41"/>
      <c r="K53" s="40"/>
      <c r="L53" s="41"/>
      <c r="M53" s="19"/>
      <c r="N53" s="19"/>
      <c r="O53" s="25"/>
      <c r="P53" s="25"/>
      <c r="Q53" s="25"/>
      <c r="R53" s="25"/>
      <c r="S53" s="25"/>
      <c r="T53" s="25"/>
      <c r="U53" s="25"/>
      <c r="V53"/>
      <c r="Y53"/>
      <c r="Z53" s="9"/>
      <c r="AA53" s="21"/>
      <c r="AB53"/>
      <c r="AC53"/>
      <c r="AD53" s="22"/>
      <c r="AG53" s="23"/>
    </row>
    <row r="54" spans="3:34" x14ac:dyDescent="0.3">
      <c r="C54" s="14"/>
      <c r="D54" s="14"/>
      <c r="E54" s="14"/>
      <c r="F54" s="14"/>
      <c r="G54" s="11"/>
      <c r="H54" s="34"/>
      <c r="I54" s="41"/>
      <c r="J54" s="41"/>
      <c r="K54" s="40"/>
      <c r="L54" s="41"/>
      <c r="M54" s="19"/>
      <c r="N54" s="19"/>
      <c r="O54" s="25"/>
      <c r="P54" s="25"/>
      <c r="Q54" s="25"/>
      <c r="R54" s="25"/>
      <c r="S54" s="25"/>
      <c r="T54" s="25"/>
      <c r="U54" s="25"/>
      <c r="V54"/>
      <c r="X54" s="22"/>
      <c r="Y54"/>
      <c r="AA54" s="23"/>
      <c r="AC54"/>
    </row>
    <row r="55" spans="3:34" x14ac:dyDescent="0.3">
      <c r="C55" s="14"/>
      <c r="D55" s="14"/>
      <c r="E55" s="14"/>
      <c r="F55" s="14"/>
      <c r="G55" s="11"/>
      <c r="H55" s="34"/>
      <c r="I55" s="41"/>
      <c r="J55" s="41"/>
      <c r="K55" s="40"/>
      <c r="L55" s="41"/>
      <c r="M55" s="19"/>
      <c r="N55" s="19"/>
      <c r="O55" s="25"/>
      <c r="P55" s="25"/>
      <c r="Q55" s="25"/>
      <c r="R55" s="25"/>
      <c r="S55" s="25"/>
      <c r="T55" s="25"/>
      <c r="U55" s="25"/>
      <c r="V55" s="25"/>
    </row>
    <row r="56" spans="3:34" x14ac:dyDescent="0.3">
      <c r="C56" s="14"/>
      <c r="D56" s="14"/>
      <c r="E56" s="14"/>
      <c r="F56" s="14"/>
      <c r="G56" s="11"/>
      <c r="H56" s="34"/>
      <c r="I56" s="41"/>
      <c r="J56" s="41"/>
      <c r="K56" s="40"/>
      <c r="L56" s="41"/>
      <c r="M56" s="19"/>
      <c r="N56" s="19"/>
      <c r="O56" s="25"/>
      <c r="P56" s="25"/>
      <c r="Q56" s="25"/>
      <c r="R56" s="25"/>
      <c r="S56" s="25"/>
      <c r="T56" s="25"/>
      <c r="U56" s="25"/>
    </row>
    <row r="57" spans="3:34" x14ac:dyDescent="0.3">
      <c r="C57" s="14"/>
      <c r="D57" s="14"/>
      <c r="E57" s="14"/>
      <c r="F57" s="14"/>
      <c r="G57" s="11"/>
      <c r="H57" s="34"/>
      <c r="I57" s="41"/>
      <c r="J57" s="41"/>
      <c r="K57" s="40"/>
      <c r="L57" s="41"/>
      <c r="M57" s="19"/>
      <c r="N57" s="19"/>
      <c r="O57" s="25"/>
      <c r="P57" s="25"/>
      <c r="Q57" s="25"/>
      <c r="R57" s="25"/>
      <c r="S57" s="25"/>
      <c r="T57" s="25"/>
      <c r="U57" s="25"/>
    </row>
    <row r="58" spans="3:34" x14ac:dyDescent="0.3">
      <c r="C58" s="14"/>
      <c r="D58" s="14"/>
      <c r="E58" s="14"/>
      <c r="F58" s="14"/>
      <c r="G58" s="11"/>
      <c r="H58" s="34"/>
      <c r="I58" s="41"/>
      <c r="J58" s="41"/>
      <c r="K58" s="40"/>
      <c r="L58" s="25"/>
      <c r="M58" s="19"/>
      <c r="N58" s="19"/>
      <c r="O58" s="25"/>
      <c r="P58" s="25"/>
      <c r="Q58" s="25"/>
      <c r="R58" s="25"/>
      <c r="S58" s="25"/>
      <c r="T58" s="25"/>
      <c r="U58" s="25"/>
    </row>
    <row r="59" spans="3:34" x14ac:dyDescent="0.3">
      <c r="C59" s="14"/>
      <c r="D59" s="14"/>
      <c r="E59" s="14"/>
      <c r="F59" s="14"/>
      <c r="G59" s="11"/>
      <c r="H59" s="34"/>
      <c r="I59" s="41"/>
      <c r="J59" s="41"/>
      <c r="K59" s="40"/>
      <c r="L59" s="25"/>
      <c r="M59" s="19"/>
      <c r="N59" s="19"/>
      <c r="O59" s="25"/>
      <c r="P59" s="25"/>
      <c r="Q59" s="25"/>
      <c r="R59" s="25"/>
      <c r="S59" s="25"/>
      <c r="T59" s="25"/>
      <c r="U59" s="25"/>
    </row>
    <row r="60" spans="3:34" x14ac:dyDescent="0.3">
      <c r="C60" s="14"/>
      <c r="D60" s="14"/>
      <c r="E60" s="14"/>
      <c r="F60" s="14"/>
      <c r="G60" s="11"/>
      <c r="H60" s="34"/>
      <c r="I60" s="41"/>
      <c r="J60" s="41"/>
      <c r="K60" s="40"/>
      <c r="L60" s="25"/>
      <c r="M60" s="19"/>
      <c r="N60" s="19"/>
      <c r="O60" s="25"/>
      <c r="P60" s="25"/>
      <c r="Q60" s="25"/>
      <c r="R60" s="25"/>
      <c r="S60" s="25"/>
      <c r="T60" s="25"/>
      <c r="U60" s="25"/>
    </row>
    <row r="61" spans="3:34" x14ac:dyDescent="0.3">
      <c r="C61" s="14"/>
      <c r="D61" s="14"/>
      <c r="E61" s="14"/>
      <c r="F61" s="14"/>
      <c r="G61" s="11"/>
      <c r="H61" s="34"/>
      <c r="I61" s="41"/>
      <c r="J61" s="41"/>
      <c r="K61" s="40"/>
      <c r="L61" s="25"/>
      <c r="M61" s="19"/>
      <c r="N61" s="19"/>
      <c r="O61" s="25"/>
      <c r="P61" s="25"/>
      <c r="Q61" s="25"/>
      <c r="R61" s="25"/>
      <c r="S61" s="25"/>
      <c r="T61" s="25"/>
      <c r="U61" s="25"/>
    </row>
    <row r="62" spans="3:34" x14ac:dyDescent="0.3">
      <c r="C62" s="14"/>
      <c r="D62" s="14"/>
      <c r="E62" s="14"/>
      <c r="F62" s="14"/>
      <c r="G62" s="11"/>
      <c r="H62" s="34"/>
      <c r="I62" s="41"/>
      <c r="J62" s="41"/>
      <c r="K62" s="40"/>
      <c r="L62" s="25"/>
      <c r="M62" s="19"/>
      <c r="N62" s="19"/>
      <c r="O62" s="25"/>
      <c r="P62" s="25"/>
      <c r="Q62" s="25"/>
      <c r="R62" s="25"/>
      <c r="S62" s="25"/>
      <c r="T62" s="25"/>
      <c r="U62" s="25"/>
    </row>
    <row r="63" spans="3:34" x14ac:dyDescent="0.3">
      <c r="C63" s="14"/>
      <c r="D63" s="14"/>
      <c r="E63" s="14"/>
      <c r="F63" s="14"/>
      <c r="G63" s="11"/>
      <c r="H63" s="34"/>
      <c r="I63" s="41"/>
      <c r="J63" s="41"/>
      <c r="K63" s="40"/>
      <c r="L63" s="25"/>
      <c r="M63" s="19"/>
      <c r="N63" s="19"/>
      <c r="O63" s="25"/>
      <c r="P63" s="25"/>
      <c r="Q63" s="25"/>
      <c r="R63" s="25"/>
    </row>
    <row r="64" spans="3:34" x14ac:dyDescent="0.3">
      <c r="C64" s="14"/>
      <c r="D64" s="14"/>
      <c r="E64" s="14"/>
      <c r="F64" s="14"/>
      <c r="G64" s="11"/>
      <c r="H64" s="34"/>
      <c r="I64" s="41"/>
      <c r="J64" s="41"/>
      <c r="K64" s="40"/>
      <c r="L64" s="25"/>
      <c r="M64" s="19"/>
      <c r="N64" s="19"/>
      <c r="O64" s="25"/>
      <c r="P64" s="25"/>
      <c r="Q64" s="25"/>
    </row>
    <row r="65" spans="3:17" x14ac:dyDescent="0.3">
      <c r="C65" s="14"/>
      <c r="D65" s="14"/>
      <c r="E65" s="14"/>
      <c r="F65" s="14"/>
      <c r="G65" s="11"/>
      <c r="H65" s="34"/>
      <c r="I65" s="41"/>
      <c r="J65" s="41"/>
      <c r="K65" s="40"/>
      <c r="L65" s="25"/>
      <c r="M65" s="19"/>
      <c r="N65" s="19"/>
      <c r="O65" s="25"/>
      <c r="P65" s="25"/>
      <c r="Q65" s="25"/>
    </row>
    <row r="66" spans="3:17" x14ac:dyDescent="0.3">
      <c r="C66" s="14"/>
      <c r="D66" s="14"/>
      <c r="E66" s="14"/>
      <c r="F66" s="14"/>
      <c r="G66" s="11"/>
      <c r="H66" s="34"/>
      <c r="I66" s="41"/>
      <c r="J66" s="41"/>
      <c r="K66" s="40"/>
      <c r="L66" s="25"/>
      <c r="M66" s="19"/>
      <c r="N66" s="19"/>
      <c r="O66" s="25"/>
      <c r="P66" s="25"/>
      <c r="Q66" s="25"/>
    </row>
    <row r="67" spans="3:17" x14ac:dyDescent="0.3">
      <c r="C67" s="14"/>
      <c r="D67" s="14"/>
      <c r="E67" s="14"/>
      <c r="F67" s="14"/>
      <c r="G67" s="11"/>
      <c r="H67" s="34"/>
      <c r="I67" s="41"/>
      <c r="J67" s="41"/>
      <c r="K67" s="40"/>
      <c r="L67" s="25"/>
      <c r="M67" s="19"/>
      <c r="N67" s="19"/>
      <c r="O67" s="25"/>
      <c r="P67" s="25"/>
      <c r="Q67" s="25"/>
    </row>
    <row r="68" spans="3:17" x14ac:dyDescent="0.3">
      <c r="C68" s="14"/>
      <c r="D68" s="14"/>
      <c r="E68" s="14"/>
      <c r="F68" s="14"/>
      <c r="G68" s="11"/>
      <c r="H68" s="34"/>
      <c r="I68" s="41"/>
      <c r="J68" s="41"/>
      <c r="K68" s="40"/>
      <c r="L68" s="25"/>
      <c r="M68" s="19"/>
      <c r="N68" s="19"/>
      <c r="O68" s="25"/>
      <c r="P68" s="25"/>
      <c r="Q68" s="25"/>
    </row>
    <row r="69" spans="3:17" x14ac:dyDescent="0.3">
      <c r="C69" s="14"/>
      <c r="D69" s="14"/>
      <c r="E69" s="14"/>
      <c r="F69" s="14"/>
      <c r="G69" s="11"/>
      <c r="H69" s="34"/>
      <c r="I69" s="41"/>
      <c r="J69" s="41"/>
      <c r="K69" s="40"/>
      <c r="L69" s="25"/>
      <c r="M69" s="19"/>
      <c r="N69" s="19"/>
      <c r="O69" s="25"/>
      <c r="P69" s="25"/>
      <c r="Q69" s="25"/>
    </row>
    <row r="70" spans="3:17" x14ac:dyDescent="0.3">
      <c r="C70" s="14"/>
      <c r="D70" s="14"/>
      <c r="E70" s="14"/>
      <c r="F70" s="14"/>
      <c r="G70" s="11"/>
      <c r="H70" s="34"/>
      <c r="I70" s="41"/>
      <c r="J70" s="41"/>
      <c r="K70" s="40"/>
      <c r="L70" s="25"/>
      <c r="M70" s="19"/>
      <c r="N70" s="19"/>
      <c r="O70" s="25"/>
      <c r="P70" s="25"/>
      <c r="Q70" s="25"/>
    </row>
    <row r="71" spans="3:17" x14ac:dyDescent="0.3">
      <c r="C71" s="14"/>
      <c r="D71" s="14"/>
      <c r="E71" s="14"/>
      <c r="F71" s="14"/>
      <c r="G71" s="11"/>
      <c r="H71" s="34"/>
      <c r="I71" s="41"/>
      <c r="J71" s="41"/>
      <c r="K71" s="40"/>
      <c r="L71" s="25"/>
      <c r="M71" s="19"/>
      <c r="N71" s="19"/>
      <c r="O71" s="25"/>
      <c r="P71" s="25"/>
      <c r="Q71" s="25"/>
    </row>
    <row r="72" spans="3:17" x14ac:dyDescent="0.3">
      <c r="C72" s="14"/>
      <c r="D72" s="14"/>
      <c r="E72" s="14"/>
      <c r="F72" s="14"/>
      <c r="G72" s="11"/>
      <c r="H72" s="34"/>
      <c r="I72" s="41"/>
      <c r="J72" s="41"/>
      <c r="K72" s="40"/>
      <c r="L72" s="25"/>
      <c r="M72" s="19"/>
      <c r="N72" s="19"/>
      <c r="O72" s="25"/>
      <c r="P72" s="25"/>
      <c r="Q72" s="25"/>
    </row>
    <row r="73" spans="3:17" x14ac:dyDescent="0.3">
      <c r="C73" s="14"/>
      <c r="D73" s="14"/>
      <c r="E73" s="14"/>
      <c r="F73" s="14"/>
      <c r="G73" s="11"/>
      <c r="H73" s="34"/>
      <c r="I73" s="25"/>
      <c r="J73" s="25"/>
      <c r="K73" s="19"/>
      <c r="L73" s="25"/>
      <c r="M73" s="19"/>
      <c r="N73" s="19"/>
      <c r="O73" s="25"/>
      <c r="P73" s="25"/>
    </row>
    <row r="74" spans="3:17" x14ac:dyDescent="0.3">
      <c r="C74" s="14"/>
      <c r="D74" s="14"/>
      <c r="E74" s="14"/>
      <c r="F74" s="14"/>
      <c r="G74" s="11"/>
      <c r="H74" s="34"/>
      <c r="I74" s="25"/>
      <c r="J74" s="25"/>
      <c r="K74" s="19"/>
      <c r="L74" s="25"/>
      <c r="M74" s="19"/>
      <c r="N74" s="19"/>
      <c r="O74" s="25"/>
      <c r="P74" s="25"/>
    </row>
  </sheetData>
  <dataConsolidate/>
  <mergeCells count="2">
    <mergeCell ref="I9:P9"/>
    <mergeCell ref="R9:V9"/>
  </mergeCells>
  <conditionalFormatting sqref="AC19:AC43 AD15:AD18 AH52 AC55:AC1048576 AB54 AG50:AG51 AD44:AD49">
    <cfRule type="iconSet" priority="6">
      <iconSet iconSet="3Arrows" showValue="0">
        <cfvo type="percent" val="0"/>
        <cfvo type="percent" val="33"/>
        <cfvo type="percent" val="67"/>
      </iconSet>
    </cfRule>
  </conditionalFormatting>
  <conditionalFormatting sqref="H11:H17">
    <cfRule type="containsText" dxfId="77" priority="2" operator="containsText" text="Sell">
      <formula>NOT(ISERROR(SEARCH("Sell",H11)))</formula>
    </cfRule>
    <cfRule type="containsText" dxfId="76" priority="3" operator="containsText" text="Buy">
      <formula>NOT(ISERROR(SEARCH("Buy",H11)))</formula>
    </cfRule>
  </conditionalFormatting>
  <conditionalFormatting sqref="V11 AM12:AN12 AG12 AI12:AJ12 V13:V14 V17:V18">
    <cfRule type="iconSet" priority="7">
      <iconSet iconSet="3Symbols2" showValue="0">
        <cfvo type="percent" val="0"/>
        <cfvo type="num" val="-9.9999999999999995E-7"/>
        <cfvo type="num" val="9.9999999999999995E-7"/>
      </iconSet>
    </cfRule>
  </conditionalFormatting>
  <conditionalFormatting sqref="V21:V23">
    <cfRule type="iconSet" priority="1">
      <iconSet iconSet="3Arrows" showValue="0">
        <cfvo type="percent" val="0"/>
        <cfvo type="num" val="-1E-4"/>
        <cfvo type="num" val="2.0000000000000001E-4"/>
      </iconSet>
    </cfRule>
  </conditionalFormatting>
  <pageMargins left="0.7" right="0.7" top="0.75" bottom="0.75" header="0.3" footer="0.3"/>
  <pageSetup paperSize="5" scale="50" fitToHeight="0" orientation="landscape" r:id="rId1"/>
  <drawing r:id="rId2"/>
  <tableParts count="3">
    <tablePart r:id="rId3"/>
    <tablePart r:id="rId4"/>
    <tablePart r:id="rId5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06649283-0119-46D8-BA9B-D7D7E6252CCE}">
            <x14:iconSet iconSet="3Symbols2" showValue="0" custom="1">
              <x14:cfvo type="percent">
                <xm:f>0</xm:f>
              </x14:cfvo>
              <x14:cfvo type="num">
                <xm:f>-9.9999999999999995E-7</xm:f>
              </x14:cfvo>
              <x14:cfvo type="num">
                <xm:f>9.9999999999999995E-7</xm:f>
              </x14:cfvo>
              <x14:cfIcon iconSet="3Symbols2" iconId="2"/>
              <x14:cfIcon iconSet="3Symbols2" iconId="1"/>
              <x14:cfIcon iconSet="3Symbols2" iconId="0"/>
            </x14:iconSet>
          </x14:cfRule>
          <xm:sqref>V15:V16 AK12:AL12</xm:sqref>
        </x14:conditionalFormatting>
        <x14:conditionalFormatting xmlns:xm="http://schemas.microsoft.com/office/excel/2006/main">
          <x14:cfRule type="iconSet" priority="4" id="{DE9B1471-CB86-4762-B7E1-F3E452FA9732}">
            <x14:iconSet iconSet="3Symbols2" showValue="0" custom="1">
              <x14:cfvo type="percent">
                <xm:f>0</xm:f>
              </x14:cfvo>
              <x14:cfvo type="num">
                <xm:f>-1.0000000000000001E-5</xm:f>
              </x14:cfvo>
              <x14:cfvo type="num">
                <xm:f>0.01</xm:f>
              </x14:cfvo>
              <x14:cfIcon iconSet="3Symbols2" iconId="2"/>
              <x14:cfIcon iconSet="3Symbols2" iconId="1"/>
              <x14:cfIcon iconSet="3Symbols2" iconId="0"/>
            </x14:iconSet>
          </x14:cfRule>
          <xm:sqref>V12 AH12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386DA-CC61-4089-B5E4-60DC802137A6}">
  <sheetPr codeName="Sheet1">
    <pageSetUpPr fitToPage="1"/>
  </sheetPr>
  <dimension ref="A6:U108"/>
  <sheetViews>
    <sheetView showGridLines="0" showRowColHeaders="0" zoomScaleNormal="100" workbookViewId="0">
      <pane ySplit="7" topLeftCell="A8" activePane="bottomLeft" state="frozen"/>
      <selection activeCell="AA26" sqref="AA26"/>
      <selection pane="bottomLeft" activeCell="G39" sqref="G39"/>
    </sheetView>
  </sheetViews>
  <sheetFormatPr defaultColWidth="9.109375" defaultRowHeight="14.4" x14ac:dyDescent="0.3"/>
  <cols>
    <col min="1" max="1" width="12.44140625" bestFit="1" customWidth="1"/>
    <col min="2" max="3" width="12.21875" customWidth="1"/>
    <col min="4" max="9" width="14.5546875" customWidth="1"/>
    <col min="10" max="10" width="11.21875" customWidth="1"/>
    <col min="11" max="11" width="10.44140625" bestFit="1" customWidth="1"/>
    <col min="12" max="12" width="9.88671875" bestFit="1" customWidth="1"/>
    <col min="13" max="13" width="11.21875" bestFit="1" customWidth="1"/>
    <col min="14" max="14" width="12.44140625" bestFit="1" customWidth="1"/>
    <col min="15" max="15" width="12.21875" bestFit="1" customWidth="1"/>
    <col min="16" max="17" width="11.44140625" bestFit="1" customWidth="1"/>
    <col min="18" max="18" width="16" bestFit="1" customWidth="1"/>
    <col min="19" max="19" width="11.5546875" bestFit="1" customWidth="1"/>
    <col min="20" max="20" width="13.88671875" bestFit="1" customWidth="1"/>
    <col min="21" max="21" width="22.44140625" style="9" customWidth="1"/>
    <col min="22" max="22" width="15.77734375" bestFit="1" customWidth="1"/>
    <col min="23" max="23" width="13.88671875" bestFit="1" customWidth="1"/>
    <col min="24" max="24" width="11.5546875" bestFit="1" customWidth="1"/>
    <col min="25" max="25" width="13.44140625" bestFit="1" customWidth="1"/>
    <col min="26" max="27" width="11.21875" bestFit="1" customWidth="1"/>
    <col min="28" max="28" width="9.88671875" bestFit="1" customWidth="1"/>
    <col min="29" max="29" width="12" bestFit="1" customWidth="1"/>
  </cols>
  <sheetData>
    <row r="6" spans="1:21" ht="40.049999999999997" customHeight="1" x14ac:dyDescent="0.3">
      <c r="U6"/>
    </row>
    <row r="7" spans="1:21" ht="25.05" customHeight="1" x14ac:dyDescent="0.3">
      <c r="U7"/>
    </row>
    <row r="8" spans="1:21" ht="14.25" customHeight="1" x14ac:dyDescent="0.3"/>
    <row r="9" spans="1:21" ht="16.8" x14ac:dyDescent="0.4">
      <c r="A9" s="10" t="s">
        <v>109</v>
      </c>
      <c r="B9" s="10"/>
      <c r="C9" s="10"/>
      <c r="D9" s="10"/>
      <c r="E9" s="10"/>
      <c r="F9" s="10"/>
      <c r="G9" s="10"/>
      <c r="H9" s="10"/>
      <c r="I9" s="10"/>
    </row>
    <row r="11" spans="1:21" x14ac:dyDescent="0.3">
      <c r="A11" t="s">
        <v>110</v>
      </c>
      <c r="B11" t="s">
        <v>111</v>
      </c>
      <c r="C11" t="s">
        <v>112</v>
      </c>
      <c r="D11" s="11" t="s">
        <v>113</v>
      </c>
      <c r="E11" s="12" t="s">
        <v>114</v>
      </c>
      <c r="F11" s="13" t="s">
        <v>115</v>
      </c>
      <c r="G11" s="12" t="s">
        <v>116</v>
      </c>
      <c r="H11" s="13" t="s">
        <v>117</v>
      </c>
      <c r="I11" s="12" t="s">
        <v>118</v>
      </c>
    </row>
    <row r="12" spans="1:21" x14ac:dyDescent="0.3">
      <c r="A12" t="s">
        <v>119</v>
      </c>
      <c r="B12" t="s">
        <v>120</v>
      </c>
      <c r="C12" t="s">
        <v>121</v>
      </c>
      <c r="D12" s="14">
        <v>0.1443932312934271</v>
      </c>
      <c r="E12">
        <v>46</v>
      </c>
      <c r="F12" s="15">
        <v>14230.100280761721</v>
      </c>
      <c r="G12" s="15">
        <v>14230.100280761721</v>
      </c>
      <c r="H12" s="15">
        <v>0</v>
      </c>
      <c r="I12" s="14">
        <v>0</v>
      </c>
      <c r="J12" s="16"/>
    </row>
    <row r="13" spans="1:21" x14ac:dyDescent="0.3">
      <c r="A13" t="s">
        <v>119</v>
      </c>
      <c r="B13" t="s">
        <v>120</v>
      </c>
      <c r="C13" t="s">
        <v>122</v>
      </c>
      <c r="D13" s="14">
        <v>0.14433792986493146</v>
      </c>
      <c r="E13">
        <v>55</v>
      </c>
      <c r="F13" s="15">
        <v>14224.650268554688</v>
      </c>
      <c r="G13" s="15">
        <v>14224.650268554688</v>
      </c>
      <c r="H13" s="15">
        <v>0</v>
      </c>
      <c r="I13" s="14">
        <v>0</v>
      </c>
    </row>
    <row r="14" spans="1:21" x14ac:dyDescent="0.3">
      <c r="A14" t="s">
        <v>119</v>
      </c>
      <c r="B14" t="s">
        <v>120</v>
      </c>
      <c r="C14" t="s">
        <v>123</v>
      </c>
      <c r="D14" s="14">
        <v>0.14379881633997432</v>
      </c>
      <c r="E14">
        <v>66</v>
      </c>
      <c r="F14" s="15">
        <v>14171.520080566406</v>
      </c>
      <c r="G14" s="15">
        <v>14171.520080566406</v>
      </c>
      <c r="H14" s="15">
        <v>0</v>
      </c>
      <c r="I14" s="14">
        <v>0</v>
      </c>
    </row>
    <row r="15" spans="1:21" x14ac:dyDescent="0.3">
      <c r="A15" t="s">
        <v>119</v>
      </c>
      <c r="B15" t="s">
        <v>120</v>
      </c>
      <c r="C15" t="s">
        <v>124</v>
      </c>
      <c r="D15" s="14">
        <v>0.14359607209869441</v>
      </c>
      <c r="E15">
        <v>39</v>
      </c>
      <c r="F15" s="15">
        <v>14151.539428710938</v>
      </c>
      <c r="G15" s="15">
        <v>14151.539428710938</v>
      </c>
      <c r="H15" s="15">
        <v>0</v>
      </c>
      <c r="I15" s="14">
        <v>0</v>
      </c>
    </row>
    <row r="16" spans="1:21" x14ac:dyDescent="0.3">
      <c r="A16" t="s">
        <v>119</v>
      </c>
      <c r="B16" t="s">
        <v>120</v>
      </c>
      <c r="C16" t="s">
        <v>125</v>
      </c>
      <c r="D16" s="14">
        <v>0.14220004685841223</v>
      </c>
      <c r="E16">
        <v>29</v>
      </c>
      <c r="F16" s="15">
        <v>14013.959716796877</v>
      </c>
      <c r="G16" s="15">
        <v>14013.959716796877</v>
      </c>
      <c r="H16" s="15">
        <v>0</v>
      </c>
      <c r="I16" s="14">
        <v>0</v>
      </c>
    </row>
    <row r="17" spans="1:9" x14ac:dyDescent="0.3">
      <c r="A17" t="s">
        <v>119</v>
      </c>
      <c r="B17" t="s">
        <v>120</v>
      </c>
      <c r="C17" t="s">
        <v>126</v>
      </c>
      <c r="D17" s="14">
        <v>0.14217762479937895</v>
      </c>
      <c r="E17">
        <v>41</v>
      </c>
      <c r="F17" s="15">
        <v>14011.75</v>
      </c>
      <c r="G17" s="15">
        <v>14011.75</v>
      </c>
      <c r="H17" s="15">
        <v>0</v>
      </c>
      <c r="I17" s="14">
        <v>0</v>
      </c>
    </row>
    <row r="18" spans="1:9" x14ac:dyDescent="0.3">
      <c r="A18" t="s">
        <v>119</v>
      </c>
      <c r="B18" t="s">
        <v>120</v>
      </c>
      <c r="C18" t="s">
        <v>127</v>
      </c>
      <c r="D18" s="14">
        <v>0.13949627874518156</v>
      </c>
      <c r="E18">
        <v>25</v>
      </c>
      <c r="F18" s="15">
        <v>13747.500610351563</v>
      </c>
      <c r="G18" s="15">
        <v>13747.500610351563</v>
      </c>
      <c r="H18" s="15">
        <v>0</v>
      </c>
      <c r="I18" s="14">
        <v>0</v>
      </c>
    </row>
    <row r="19" spans="1:9" x14ac:dyDescent="0.3">
      <c r="D19" s="17">
        <f>SUBTOTAL(109,UI_TablePH[Mix])</f>
        <v>1</v>
      </c>
      <c r="F19" s="18">
        <f>SUBTOTAL(109,UI_TablePH[MV])</f>
        <v>98551.020385742188</v>
      </c>
      <c r="G19" s="18">
        <f>SUBTOTAL(109,UI_TablePH[BV])</f>
        <v>98551.020385742188</v>
      </c>
      <c r="H19" s="18">
        <f>SUBTOTAL(109,UI_TablePH[MV +/- BV])</f>
        <v>0</v>
      </c>
      <c r="I19" s="17">
        <f>UI_TablePH[[#Totals],[MV +/- BV]]/UI_TablePH[[#Totals],[BV]]</f>
        <v>0</v>
      </c>
    </row>
    <row r="20" spans="1:9" x14ac:dyDescent="0.3">
      <c r="D20" s="14"/>
      <c r="F20" s="15"/>
      <c r="G20" s="15"/>
      <c r="H20" s="15"/>
      <c r="I20" s="14"/>
    </row>
    <row r="21" spans="1:9" x14ac:dyDescent="0.3">
      <c r="D21" s="14"/>
      <c r="F21" s="15"/>
      <c r="G21" s="15"/>
      <c r="H21" s="15"/>
      <c r="I21" s="14"/>
    </row>
    <row r="22" spans="1:9" x14ac:dyDescent="0.3">
      <c r="D22" s="14"/>
      <c r="F22" s="15"/>
      <c r="G22" s="15"/>
      <c r="H22" s="15"/>
      <c r="I22" s="14"/>
    </row>
    <row r="23" spans="1:9" x14ac:dyDescent="0.3">
      <c r="D23" s="14"/>
      <c r="F23" s="15"/>
      <c r="G23" s="15"/>
      <c r="H23" s="15"/>
      <c r="I23" s="14"/>
    </row>
    <row r="24" spans="1:9" x14ac:dyDescent="0.3">
      <c r="D24" s="14"/>
      <c r="F24" s="15"/>
      <c r="G24" s="15"/>
      <c r="H24" s="15"/>
      <c r="I24" s="14"/>
    </row>
    <row r="25" spans="1:9" x14ac:dyDescent="0.3">
      <c r="D25" s="14"/>
      <c r="F25" s="15"/>
      <c r="G25" s="15"/>
      <c r="H25" s="15"/>
      <c r="I25" s="14"/>
    </row>
    <row r="26" spans="1:9" x14ac:dyDescent="0.3">
      <c r="D26" s="14"/>
      <c r="F26" s="15"/>
      <c r="G26" s="15"/>
      <c r="H26" s="15"/>
      <c r="I26" s="14"/>
    </row>
    <row r="27" spans="1:9" x14ac:dyDescent="0.3">
      <c r="D27" s="14"/>
      <c r="F27" s="15"/>
      <c r="G27" s="15"/>
      <c r="H27" s="15"/>
      <c r="I27" s="14"/>
    </row>
    <row r="28" spans="1:9" x14ac:dyDescent="0.3">
      <c r="D28" s="14"/>
      <c r="F28" s="15"/>
      <c r="G28" s="15"/>
      <c r="H28" s="15"/>
      <c r="I28" s="14"/>
    </row>
    <row r="29" spans="1:9" x14ac:dyDescent="0.3">
      <c r="D29" s="14"/>
      <c r="F29" s="15"/>
      <c r="G29" s="15"/>
      <c r="H29" s="15"/>
      <c r="I29" s="14"/>
    </row>
    <row r="30" spans="1:9" x14ac:dyDescent="0.3">
      <c r="D30" s="14"/>
      <c r="F30" s="15"/>
      <c r="G30" s="15"/>
      <c r="H30" s="15"/>
      <c r="I30" s="14"/>
    </row>
    <row r="31" spans="1:9" x14ac:dyDescent="0.3">
      <c r="D31" s="14"/>
      <c r="F31" s="15"/>
      <c r="G31" s="15"/>
      <c r="H31" s="15"/>
      <c r="I31" s="14"/>
    </row>
    <row r="32" spans="1:9" x14ac:dyDescent="0.3">
      <c r="D32" s="14"/>
      <c r="F32" s="15"/>
      <c r="G32" s="15"/>
      <c r="H32" s="15"/>
      <c r="I32" s="14"/>
    </row>
    <row r="33" spans="4:9" x14ac:dyDescent="0.3">
      <c r="D33" s="14"/>
      <c r="F33" s="15"/>
      <c r="G33" s="15"/>
      <c r="H33" s="15"/>
      <c r="I33" s="14"/>
    </row>
    <row r="34" spans="4:9" x14ac:dyDescent="0.3">
      <c r="D34" s="14"/>
      <c r="F34" s="15"/>
      <c r="G34" s="15"/>
      <c r="H34" s="15"/>
      <c r="I34" s="14"/>
    </row>
    <row r="35" spans="4:9" x14ac:dyDescent="0.3">
      <c r="D35" s="14"/>
      <c r="F35" s="15"/>
      <c r="G35" s="15"/>
      <c r="H35" s="15"/>
      <c r="I35" s="14"/>
    </row>
    <row r="36" spans="4:9" x14ac:dyDescent="0.3">
      <c r="D36" s="14"/>
      <c r="F36" s="15"/>
      <c r="G36" s="15"/>
      <c r="H36" s="15"/>
      <c r="I36" s="14"/>
    </row>
    <row r="37" spans="4:9" x14ac:dyDescent="0.3">
      <c r="D37" s="14"/>
      <c r="F37" s="15"/>
      <c r="G37" s="15"/>
      <c r="H37" s="15"/>
      <c r="I37" s="14"/>
    </row>
    <row r="38" spans="4:9" x14ac:dyDescent="0.3">
      <c r="D38" s="14"/>
      <c r="F38" s="15"/>
      <c r="G38" s="15"/>
      <c r="H38" s="15"/>
      <c r="I38" s="14"/>
    </row>
    <row r="39" spans="4:9" x14ac:dyDescent="0.3">
      <c r="D39" s="14"/>
      <c r="F39" s="15"/>
      <c r="G39" s="15"/>
      <c r="H39" s="15"/>
      <c r="I39" s="14"/>
    </row>
    <row r="40" spans="4:9" x14ac:dyDescent="0.3">
      <c r="D40" s="14"/>
      <c r="F40" s="15"/>
      <c r="G40" s="15"/>
      <c r="H40" s="15"/>
      <c r="I40" s="14"/>
    </row>
    <row r="41" spans="4:9" x14ac:dyDescent="0.3">
      <c r="D41" s="14"/>
      <c r="F41" s="15"/>
      <c r="G41" s="15"/>
      <c r="H41" s="15"/>
      <c r="I41" s="14"/>
    </row>
    <row r="42" spans="4:9" x14ac:dyDescent="0.3">
      <c r="D42" s="14"/>
      <c r="F42" s="15"/>
      <c r="G42" s="15"/>
      <c r="H42" s="15"/>
      <c r="I42" s="14"/>
    </row>
    <row r="43" spans="4:9" x14ac:dyDescent="0.3">
      <c r="D43" s="14"/>
      <c r="F43" s="15"/>
      <c r="G43" s="15"/>
      <c r="H43" s="15"/>
      <c r="I43" s="14"/>
    </row>
    <row r="44" spans="4:9" x14ac:dyDescent="0.3">
      <c r="D44" s="14"/>
      <c r="F44" s="15"/>
      <c r="G44" s="15"/>
      <c r="H44" s="15"/>
      <c r="I44" s="14"/>
    </row>
    <row r="45" spans="4:9" x14ac:dyDescent="0.3">
      <c r="D45" s="14"/>
      <c r="F45" s="15"/>
      <c r="G45" s="15"/>
      <c r="H45" s="15"/>
      <c r="I45" s="14"/>
    </row>
    <row r="46" spans="4:9" x14ac:dyDescent="0.3">
      <c r="D46" s="14"/>
      <c r="F46" s="15"/>
      <c r="G46" s="15"/>
      <c r="H46" s="15"/>
      <c r="I46" s="14"/>
    </row>
    <row r="47" spans="4:9" x14ac:dyDescent="0.3">
      <c r="D47" s="14"/>
      <c r="F47" s="15"/>
      <c r="G47" s="15"/>
      <c r="H47" s="15"/>
      <c r="I47" s="14"/>
    </row>
    <row r="48" spans="4:9" x14ac:dyDescent="0.3">
      <c r="D48" s="14"/>
      <c r="F48" s="15"/>
      <c r="G48" s="15"/>
      <c r="H48" s="15"/>
      <c r="I48" s="14"/>
    </row>
    <row r="49" spans="4:11" x14ac:dyDescent="0.3">
      <c r="D49" s="14"/>
      <c r="F49" s="15"/>
      <c r="G49" s="15"/>
      <c r="H49" s="15"/>
      <c r="I49" s="14"/>
    </row>
    <row r="50" spans="4:11" x14ac:dyDescent="0.3">
      <c r="D50" s="14"/>
      <c r="F50" s="15"/>
      <c r="G50" s="15"/>
      <c r="H50" s="15"/>
      <c r="I50" s="14"/>
    </row>
    <row r="51" spans="4:11" x14ac:dyDescent="0.3">
      <c r="D51" s="14"/>
      <c r="F51" s="15"/>
      <c r="G51" s="15"/>
      <c r="H51" s="15"/>
      <c r="I51" s="14"/>
    </row>
    <row r="52" spans="4:11" x14ac:dyDescent="0.3">
      <c r="D52" s="14"/>
      <c r="F52" s="15"/>
      <c r="G52" s="15"/>
      <c r="H52" s="15"/>
      <c r="I52" s="14"/>
      <c r="J52" s="15"/>
      <c r="K52" s="14"/>
    </row>
    <row r="53" spans="4:11" x14ac:dyDescent="0.3">
      <c r="D53" s="14"/>
      <c r="F53" s="15"/>
      <c r="G53" s="15"/>
      <c r="H53" s="15"/>
      <c r="I53" s="14"/>
      <c r="J53" s="15"/>
      <c r="K53" s="14"/>
    </row>
    <row r="54" spans="4:11" x14ac:dyDescent="0.3">
      <c r="D54" s="14"/>
      <c r="F54" s="15"/>
      <c r="G54" s="15"/>
      <c r="H54" s="15"/>
      <c r="I54" s="14"/>
      <c r="J54" s="15"/>
      <c r="K54" s="14"/>
    </row>
    <row r="55" spans="4:11" x14ac:dyDescent="0.3">
      <c r="D55" s="14"/>
      <c r="F55" s="15"/>
      <c r="G55" s="15"/>
      <c r="H55" s="15"/>
      <c r="I55" s="14"/>
      <c r="J55" s="15"/>
      <c r="K55" s="14"/>
    </row>
    <row r="56" spans="4:11" x14ac:dyDescent="0.3">
      <c r="D56" s="14"/>
      <c r="F56" s="15"/>
      <c r="G56" s="15"/>
      <c r="H56" s="15"/>
      <c r="I56" s="14"/>
      <c r="J56" s="15"/>
      <c r="K56" s="14"/>
    </row>
    <row r="57" spans="4:11" x14ac:dyDescent="0.3">
      <c r="D57" s="14"/>
      <c r="F57" s="15"/>
      <c r="G57" s="15"/>
      <c r="H57" s="15"/>
      <c r="I57" s="14"/>
      <c r="J57" s="15"/>
      <c r="K57" s="14"/>
    </row>
    <row r="58" spans="4:11" x14ac:dyDescent="0.3">
      <c r="D58" s="14"/>
      <c r="F58" s="15"/>
      <c r="G58" s="15"/>
      <c r="H58" s="15"/>
      <c r="I58" s="14"/>
      <c r="J58" s="15"/>
      <c r="K58" s="14"/>
    </row>
    <row r="59" spans="4:11" x14ac:dyDescent="0.3">
      <c r="D59" s="14"/>
      <c r="F59" s="15"/>
      <c r="G59" s="15"/>
      <c r="H59" s="15"/>
      <c r="I59" s="14"/>
      <c r="J59" s="15"/>
      <c r="K59" s="14"/>
    </row>
    <row r="60" spans="4:11" x14ac:dyDescent="0.3">
      <c r="D60" s="14"/>
      <c r="F60" s="15"/>
      <c r="G60" s="15"/>
      <c r="H60" s="15"/>
      <c r="I60" s="14"/>
      <c r="J60" s="15"/>
      <c r="K60" s="14"/>
    </row>
    <row r="61" spans="4:11" x14ac:dyDescent="0.3">
      <c r="D61" s="14"/>
      <c r="F61" s="15"/>
      <c r="G61" s="15"/>
      <c r="H61" s="15"/>
      <c r="I61" s="14"/>
      <c r="J61" s="15"/>
      <c r="K61" s="14"/>
    </row>
    <row r="62" spans="4:11" x14ac:dyDescent="0.3">
      <c r="D62" s="14"/>
      <c r="F62" s="15"/>
      <c r="G62" s="15"/>
      <c r="H62" s="15"/>
      <c r="I62" s="14"/>
      <c r="J62" s="15"/>
      <c r="K62" s="14"/>
    </row>
    <row r="63" spans="4:11" x14ac:dyDescent="0.3">
      <c r="D63" s="14"/>
      <c r="F63" s="15"/>
      <c r="G63" s="15"/>
      <c r="H63" s="15"/>
      <c r="I63" s="14"/>
      <c r="J63" s="15"/>
      <c r="K63" s="14"/>
    </row>
    <row r="64" spans="4:11" x14ac:dyDescent="0.3">
      <c r="D64" s="14"/>
      <c r="F64" s="15"/>
      <c r="G64" s="15"/>
      <c r="H64" s="15"/>
      <c r="I64" s="14"/>
      <c r="J64" s="15"/>
      <c r="K64" s="14"/>
    </row>
    <row r="65" spans="4:11" x14ac:dyDescent="0.3">
      <c r="D65" s="14"/>
      <c r="F65" s="15"/>
      <c r="G65" s="15"/>
      <c r="H65" s="15"/>
      <c r="I65" s="14"/>
      <c r="J65" s="15"/>
      <c r="K65" s="14"/>
    </row>
    <row r="66" spans="4:11" x14ac:dyDescent="0.3">
      <c r="D66" s="14"/>
      <c r="F66" s="15"/>
      <c r="G66" s="15"/>
      <c r="H66" s="15"/>
      <c r="I66" s="14"/>
      <c r="J66" s="15"/>
      <c r="K66" s="14"/>
    </row>
    <row r="67" spans="4:11" x14ac:dyDescent="0.3">
      <c r="D67" s="14"/>
      <c r="F67" s="15"/>
      <c r="G67" s="15"/>
      <c r="H67" s="15"/>
      <c r="I67" s="14"/>
      <c r="J67" s="15"/>
      <c r="K67" s="14"/>
    </row>
    <row r="68" spans="4:11" x14ac:dyDescent="0.3">
      <c r="D68" s="14"/>
      <c r="F68" s="15"/>
      <c r="G68" s="15"/>
      <c r="H68" s="15"/>
      <c r="I68" s="14"/>
      <c r="J68" s="15"/>
      <c r="K68" s="14"/>
    </row>
    <row r="69" spans="4:11" x14ac:dyDescent="0.3">
      <c r="D69" s="14"/>
      <c r="F69" s="15"/>
      <c r="G69" s="15"/>
      <c r="H69" s="15"/>
      <c r="I69" s="14"/>
      <c r="J69" s="15"/>
      <c r="K69" s="14"/>
    </row>
    <row r="70" spans="4:11" x14ac:dyDescent="0.3">
      <c r="D70" s="14"/>
      <c r="F70" s="15"/>
      <c r="G70" s="15"/>
      <c r="H70" s="15"/>
      <c r="I70" s="14"/>
      <c r="J70" s="15"/>
      <c r="K70" s="14"/>
    </row>
    <row r="71" spans="4:11" x14ac:dyDescent="0.3">
      <c r="D71" s="14"/>
      <c r="F71" s="15"/>
      <c r="G71" s="15"/>
      <c r="H71" s="15"/>
      <c r="I71" s="14"/>
      <c r="J71" s="15"/>
      <c r="K71" s="14"/>
    </row>
    <row r="72" spans="4:11" x14ac:dyDescent="0.3">
      <c r="D72" s="14"/>
      <c r="F72" s="15"/>
      <c r="G72" s="15"/>
      <c r="H72" s="15"/>
      <c r="I72" s="14"/>
      <c r="J72" s="15"/>
      <c r="K72" s="14"/>
    </row>
    <row r="73" spans="4:11" x14ac:dyDescent="0.3">
      <c r="D73" s="14"/>
      <c r="F73" s="15"/>
      <c r="G73" s="15"/>
      <c r="H73" s="15"/>
      <c r="I73" s="14"/>
      <c r="J73" s="15"/>
      <c r="K73" s="14"/>
    </row>
    <row r="74" spans="4:11" x14ac:dyDescent="0.3">
      <c r="D74" s="14"/>
      <c r="F74" s="15"/>
      <c r="G74" s="15"/>
      <c r="H74" s="15"/>
      <c r="I74" s="14"/>
      <c r="J74" s="15"/>
      <c r="K74" s="14"/>
    </row>
    <row r="75" spans="4:11" x14ac:dyDescent="0.3">
      <c r="D75" s="14"/>
      <c r="F75" s="15"/>
      <c r="G75" s="15"/>
      <c r="H75" s="15"/>
      <c r="I75" s="14"/>
      <c r="J75" s="15"/>
      <c r="K75" s="14"/>
    </row>
    <row r="76" spans="4:11" x14ac:dyDescent="0.3">
      <c r="D76" s="14"/>
      <c r="F76" s="15"/>
      <c r="G76" s="15"/>
      <c r="H76" s="15"/>
      <c r="I76" s="14"/>
      <c r="J76" s="15"/>
      <c r="K76" s="14"/>
    </row>
    <row r="77" spans="4:11" x14ac:dyDescent="0.3">
      <c r="D77" s="14"/>
      <c r="F77" s="15"/>
      <c r="G77" s="15"/>
      <c r="H77" s="15"/>
      <c r="I77" s="14"/>
      <c r="J77" s="15"/>
      <c r="K77" s="14"/>
    </row>
    <row r="78" spans="4:11" x14ac:dyDescent="0.3">
      <c r="D78" s="14"/>
      <c r="F78" s="15"/>
      <c r="G78" s="15"/>
      <c r="H78" s="15"/>
      <c r="I78" s="14"/>
    </row>
    <row r="79" spans="4:11" x14ac:dyDescent="0.3">
      <c r="D79" s="14"/>
      <c r="F79" s="15"/>
      <c r="G79" s="15"/>
      <c r="H79" s="15"/>
      <c r="I79" s="14"/>
    </row>
    <row r="80" spans="4:11" x14ac:dyDescent="0.3">
      <c r="D80" s="14"/>
      <c r="F80" s="15"/>
      <c r="G80" s="15"/>
      <c r="H80" s="15"/>
      <c r="I80" s="14"/>
    </row>
    <row r="81" spans="4:9" x14ac:dyDescent="0.3">
      <c r="D81" s="14"/>
      <c r="F81" s="15"/>
      <c r="G81" s="15"/>
      <c r="H81" s="15"/>
      <c r="I81" s="14"/>
    </row>
    <row r="82" spans="4:9" x14ac:dyDescent="0.3">
      <c r="D82" s="14"/>
      <c r="F82" s="15"/>
      <c r="G82" s="15"/>
      <c r="H82" s="15"/>
      <c r="I82" s="14"/>
    </row>
    <row r="83" spans="4:9" x14ac:dyDescent="0.3">
      <c r="D83" s="14"/>
      <c r="F83" s="15"/>
      <c r="G83" s="15"/>
      <c r="H83" s="15"/>
      <c r="I83" s="14"/>
    </row>
    <row r="84" spans="4:9" x14ac:dyDescent="0.3">
      <c r="D84" s="14"/>
      <c r="F84" s="15"/>
      <c r="G84" s="15"/>
      <c r="H84" s="15"/>
      <c r="I84" s="14"/>
    </row>
    <row r="85" spans="4:9" x14ac:dyDescent="0.3">
      <c r="D85" s="14"/>
      <c r="F85" s="15"/>
      <c r="G85" s="15"/>
      <c r="H85" s="15"/>
      <c r="I85" s="14"/>
    </row>
    <row r="86" spans="4:9" x14ac:dyDescent="0.3">
      <c r="D86" s="14"/>
      <c r="F86" s="15"/>
      <c r="G86" s="15"/>
      <c r="H86" s="15"/>
      <c r="I86" s="14"/>
    </row>
    <row r="87" spans="4:9" x14ac:dyDescent="0.3">
      <c r="D87" s="14"/>
      <c r="F87" s="15"/>
      <c r="G87" s="15"/>
      <c r="H87" s="15"/>
      <c r="I87" s="14"/>
    </row>
    <row r="88" spans="4:9" x14ac:dyDescent="0.3">
      <c r="D88" s="14"/>
      <c r="F88" s="15"/>
      <c r="G88" s="15"/>
      <c r="H88" s="15"/>
      <c r="I88" s="14"/>
    </row>
    <row r="89" spans="4:9" x14ac:dyDescent="0.3">
      <c r="D89" s="14"/>
      <c r="F89" s="15"/>
      <c r="G89" s="15"/>
      <c r="H89" s="15"/>
      <c r="I89" s="14"/>
    </row>
    <row r="90" spans="4:9" x14ac:dyDescent="0.3">
      <c r="D90" s="14"/>
      <c r="F90" s="15"/>
      <c r="G90" s="15"/>
      <c r="H90" s="15"/>
      <c r="I90" s="14"/>
    </row>
    <row r="91" spans="4:9" x14ac:dyDescent="0.3">
      <c r="D91" s="14"/>
      <c r="F91" s="15"/>
      <c r="G91" s="15"/>
      <c r="H91" s="15"/>
      <c r="I91" s="14"/>
    </row>
    <row r="92" spans="4:9" x14ac:dyDescent="0.3">
      <c r="D92" s="14"/>
      <c r="F92" s="15"/>
      <c r="G92" s="15"/>
      <c r="H92" s="15"/>
      <c r="I92" s="14"/>
    </row>
    <row r="93" spans="4:9" x14ac:dyDescent="0.3">
      <c r="D93" s="14"/>
      <c r="F93" s="15"/>
      <c r="G93" s="15"/>
      <c r="H93" s="15"/>
      <c r="I93" s="14"/>
    </row>
    <row r="94" spans="4:9" x14ac:dyDescent="0.3">
      <c r="D94" s="14"/>
      <c r="F94" s="15"/>
      <c r="G94" s="15"/>
      <c r="H94" s="15"/>
      <c r="I94" s="14"/>
    </row>
    <row r="95" spans="4:9" x14ac:dyDescent="0.3">
      <c r="D95" s="14"/>
      <c r="F95" s="15"/>
      <c r="G95" s="15"/>
      <c r="H95" s="15"/>
      <c r="I95" s="14"/>
    </row>
    <row r="96" spans="4:9" x14ac:dyDescent="0.3">
      <c r="D96" s="14"/>
      <c r="F96" s="15"/>
      <c r="G96" s="15"/>
      <c r="H96" s="15"/>
      <c r="I96" s="14"/>
    </row>
    <row r="97" spans="4:9" x14ac:dyDescent="0.3">
      <c r="D97" s="14"/>
      <c r="F97" s="15"/>
      <c r="G97" s="15"/>
      <c r="H97" s="15"/>
      <c r="I97" s="14"/>
    </row>
    <row r="98" spans="4:9" x14ac:dyDescent="0.3">
      <c r="D98" s="14"/>
      <c r="F98" s="15"/>
      <c r="G98" s="15"/>
      <c r="H98" s="15"/>
      <c r="I98" s="14"/>
    </row>
    <row r="99" spans="4:9" x14ac:dyDescent="0.3">
      <c r="D99" s="14"/>
      <c r="F99" s="15"/>
      <c r="G99" s="15"/>
      <c r="H99" s="15"/>
      <c r="I99" s="14"/>
    </row>
    <row r="100" spans="4:9" x14ac:dyDescent="0.3">
      <c r="F100" s="14"/>
      <c r="H100" s="15"/>
      <c r="I100" s="15"/>
    </row>
    <row r="101" spans="4:9" x14ac:dyDescent="0.3">
      <c r="F101" s="14"/>
      <c r="H101" s="15"/>
      <c r="I101" s="15"/>
    </row>
    <row r="102" spans="4:9" x14ac:dyDescent="0.3">
      <c r="F102" s="14"/>
      <c r="H102" s="15"/>
      <c r="I102" s="15"/>
    </row>
    <row r="103" spans="4:9" x14ac:dyDescent="0.3">
      <c r="F103" s="14"/>
      <c r="H103" s="15"/>
      <c r="I103" s="15"/>
    </row>
    <row r="104" spans="4:9" x14ac:dyDescent="0.3">
      <c r="F104" s="14"/>
      <c r="H104" s="15"/>
      <c r="I104" s="15"/>
    </row>
    <row r="105" spans="4:9" x14ac:dyDescent="0.3">
      <c r="F105" s="14"/>
      <c r="H105" s="15"/>
      <c r="I105" s="15"/>
    </row>
    <row r="106" spans="4:9" x14ac:dyDescent="0.3">
      <c r="F106" s="14"/>
      <c r="H106" s="15"/>
      <c r="I106" s="15"/>
    </row>
    <row r="107" spans="4:9" x14ac:dyDescent="0.3">
      <c r="F107" s="14"/>
      <c r="H107" s="15"/>
      <c r="I107" s="15"/>
    </row>
    <row r="108" spans="4:9" x14ac:dyDescent="0.3">
      <c r="F108" s="14"/>
      <c r="H108" s="15"/>
      <c r="I108" s="15"/>
    </row>
  </sheetData>
  <dataConsolidate/>
  <pageMargins left="0.7" right="0.7" top="0.75" bottom="0.75" header="0.3" footer="0.3"/>
  <pageSetup scale="63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459B9-6B3B-4C10-80BD-A93DB10141A5}">
  <sheetPr codeName="Sheet48"/>
  <dimension ref="B1:B129"/>
  <sheetViews>
    <sheetView showGridLines="0" showRowColHeaders="0" zoomScaleNormal="100" workbookViewId="0">
      <pane ySplit="7" topLeftCell="A98" activePane="bottomLeft" state="frozen"/>
      <selection activeCell="AA26" sqref="AA26"/>
      <selection pane="bottomLeft" activeCell="B27" sqref="B27"/>
    </sheetView>
  </sheetViews>
  <sheetFormatPr defaultColWidth="9.109375" defaultRowHeight="14.4" x14ac:dyDescent="0.3"/>
  <cols>
    <col min="1" max="1" width="9.109375" style="2"/>
    <col min="2" max="2" width="124.44140625" style="2" customWidth="1"/>
    <col min="3" max="16384" width="9.109375" style="2"/>
  </cols>
  <sheetData>
    <row r="1" spans="2:2" customFormat="1" x14ac:dyDescent="0.3"/>
    <row r="2" spans="2:2" customFormat="1" x14ac:dyDescent="0.3"/>
    <row r="3" spans="2:2" customFormat="1" x14ac:dyDescent="0.3"/>
    <row r="4" spans="2:2" customFormat="1" x14ac:dyDescent="0.3"/>
    <row r="5" spans="2:2" customFormat="1" x14ac:dyDescent="0.3"/>
    <row r="6" spans="2:2" customFormat="1" ht="40.049999999999997" customHeight="1" x14ac:dyDescent="0.3"/>
    <row r="7" spans="2:2" customFormat="1" ht="25.05" customHeight="1" x14ac:dyDescent="0.3"/>
    <row r="10" spans="2:2" ht="23.4" x14ac:dyDescent="0.3">
      <c r="B10" s="1" t="s">
        <v>0</v>
      </c>
    </row>
    <row r="11" spans="2:2" ht="15.6" x14ac:dyDescent="0.3">
      <c r="B11" s="3" t="s">
        <v>1</v>
      </c>
    </row>
    <row r="12" spans="2:2" x14ac:dyDescent="0.3">
      <c r="B12" s="4"/>
    </row>
    <row r="13" spans="2:2" ht="18" x14ac:dyDescent="0.3">
      <c r="B13" s="5" t="s">
        <v>2</v>
      </c>
    </row>
    <row r="14" spans="2:2" x14ac:dyDescent="0.3">
      <c r="B14" s="4" t="s">
        <v>3</v>
      </c>
    </row>
    <row r="15" spans="2:2" x14ac:dyDescent="0.3">
      <c r="B15" s="4" t="s">
        <v>4</v>
      </c>
    </row>
    <row r="16" spans="2:2" x14ac:dyDescent="0.3">
      <c r="B16" s="4" t="s">
        <v>5</v>
      </c>
    </row>
    <row r="17" spans="2:2" x14ac:dyDescent="0.3">
      <c r="B17" s="4" t="s">
        <v>6</v>
      </c>
    </row>
    <row r="18" spans="2:2" x14ac:dyDescent="0.3">
      <c r="B18" s="4" t="s">
        <v>7</v>
      </c>
    </row>
    <row r="19" spans="2:2" x14ac:dyDescent="0.3">
      <c r="B19" s="4" t="s">
        <v>8</v>
      </c>
    </row>
    <row r="20" spans="2:2" x14ac:dyDescent="0.3">
      <c r="B20" s="4" t="s">
        <v>9</v>
      </c>
    </row>
    <row r="21" spans="2:2" x14ac:dyDescent="0.3">
      <c r="B21" s="4" t="s">
        <v>10</v>
      </c>
    </row>
    <row r="22" spans="2:2" x14ac:dyDescent="0.3">
      <c r="B22" s="4"/>
    </row>
    <row r="23" spans="2:2" ht="18" x14ac:dyDescent="0.3">
      <c r="B23" s="5" t="s">
        <v>11</v>
      </c>
    </row>
    <row r="24" spans="2:2" x14ac:dyDescent="0.3">
      <c r="B24" s="4" t="s">
        <v>12</v>
      </c>
    </row>
    <row r="25" spans="2:2" x14ac:dyDescent="0.3">
      <c r="B25" s="4" t="s">
        <v>13</v>
      </c>
    </row>
    <row r="26" spans="2:2" x14ac:dyDescent="0.3">
      <c r="B26" s="4" t="s">
        <v>14</v>
      </c>
    </row>
    <row r="27" spans="2:2" x14ac:dyDescent="0.3">
      <c r="B27" s="4" t="s">
        <v>15</v>
      </c>
    </row>
    <row r="28" spans="2:2" x14ac:dyDescent="0.3">
      <c r="B28" s="4" t="s">
        <v>16</v>
      </c>
    </row>
    <row r="29" spans="2:2" x14ac:dyDescent="0.3">
      <c r="B29" s="4" t="s">
        <v>17</v>
      </c>
    </row>
    <row r="30" spans="2:2" x14ac:dyDescent="0.3">
      <c r="B30" s="4" t="s">
        <v>18</v>
      </c>
    </row>
    <row r="31" spans="2:2" x14ac:dyDescent="0.3">
      <c r="B31" s="4" t="s">
        <v>19</v>
      </c>
    </row>
    <row r="32" spans="2:2" x14ac:dyDescent="0.3">
      <c r="B32" s="4" t="s">
        <v>20</v>
      </c>
    </row>
    <row r="33" spans="2:2" x14ac:dyDescent="0.3">
      <c r="B33" s="4" t="s">
        <v>21</v>
      </c>
    </row>
    <row r="34" spans="2:2" x14ac:dyDescent="0.3">
      <c r="B34" s="4" t="s">
        <v>22</v>
      </c>
    </row>
    <row r="35" spans="2:2" x14ac:dyDescent="0.3">
      <c r="B35" s="6" t="s">
        <v>23</v>
      </c>
    </row>
    <row r="36" spans="2:2" x14ac:dyDescent="0.3">
      <c r="B36" s="6" t="s">
        <v>24</v>
      </c>
    </row>
    <row r="37" spans="2:2" x14ac:dyDescent="0.3">
      <c r="B37" s="4"/>
    </row>
    <row r="38" spans="2:2" ht="18" x14ac:dyDescent="0.3">
      <c r="B38" s="5" t="s">
        <v>25</v>
      </c>
    </row>
    <row r="39" spans="2:2" x14ac:dyDescent="0.3">
      <c r="B39" s="4" t="s">
        <v>26</v>
      </c>
    </row>
    <row r="40" spans="2:2" x14ac:dyDescent="0.3">
      <c r="B40" s="4" t="s">
        <v>27</v>
      </c>
    </row>
    <row r="41" spans="2:2" x14ac:dyDescent="0.3">
      <c r="B41" s="4" t="s">
        <v>28</v>
      </c>
    </row>
    <row r="42" spans="2:2" x14ac:dyDescent="0.3">
      <c r="B42" s="4" t="s">
        <v>29</v>
      </c>
    </row>
    <row r="43" spans="2:2" x14ac:dyDescent="0.3">
      <c r="B43" s="4" t="s">
        <v>30</v>
      </c>
    </row>
    <row r="44" spans="2:2" x14ac:dyDescent="0.3">
      <c r="B44" s="4" t="s">
        <v>31</v>
      </c>
    </row>
    <row r="45" spans="2:2" x14ac:dyDescent="0.3">
      <c r="B45" s="4" t="s">
        <v>32</v>
      </c>
    </row>
    <row r="46" spans="2:2" x14ac:dyDescent="0.3">
      <c r="B46" s="4" t="s">
        <v>33</v>
      </c>
    </row>
    <row r="47" spans="2:2" x14ac:dyDescent="0.3">
      <c r="B47" s="4" t="s">
        <v>34</v>
      </c>
    </row>
    <row r="48" spans="2:2" x14ac:dyDescent="0.3">
      <c r="B48" s="4" t="s">
        <v>35</v>
      </c>
    </row>
    <row r="49" spans="2:2" x14ac:dyDescent="0.3">
      <c r="B49" s="6" t="s">
        <v>36</v>
      </c>
    </row>
    <row r="50" spans="2:2" x14ac:dyDescent="0.3">
      <c r="B50" s="6" t="s">
        <v>37</v>
      </c>
    </row>
    <row r="51" spans="2:2" x14ac:dyDescent="0.3">
      <c r="B51" s="4"/>
    </row>
    <row r="52" spans="2:2" ht="18" x14ac:dyDescent="0.3">
      <c r="B52" s="5" t="s">
        <v>38</v>
      </c>
    </row>
    <row r="53" spans="2:2" x14ac:dyDescent="0.3">
      <c r="B53" s="4" t="s">
        <v>39</v>
      </c>
    </row>
    <row r="54" spans="2:2" x14ac:dyDescent="0.3">
      <c r="B54" s="4" t="s">
        <v>40</v>
      </c>
    </row>
    <row r="55" spans="2:2" x14ac:dyDescent="0.3">
      <c r="B55" s="4" t="s">
        <v>41</v>
      </c>
    </row>
    <row r="56" spans="2:2" x14ac:dyDescent="0.3">
      <c r="B56" s="4" t="s">
        <v>42</v>
      </c>
    </row>
    <row r="57" spans="2:2" x14ac:dyDescent="0.3">
      <c r="B57" s="4" t="s">
        <v>43</v>
      </c>
    </row>
    <row r="58" spans="2:2" x14ac:dyDescent="0.3">
      <c r="B58" s="4" t="s">
        <v>44</v>
      </c>
    </row>
    <row r="59" spans="2:2" x14ac:dyDescent="0.3">
      <c r="B59" s="4" t="s">
        <v>45</v>
      </c>
    </row>
    <row r="60" spans="2:2" x14ac:dyDescent="0.3">
      <c r="B60" s="4" t="s">
        <v>46</v>
      </c>
    </row>
    <row r="61" spans="2:2" x14ac:dyDescent="0.3">
      <c r="B61" s="4" t="s">
        <v>47</v>
      </c>
    </row>
    <row r="62" spans="2:2" x14ac:dyDescent="0.3">
      <c r="B62" s="4" t="s">
        <v>48</v>
      </c>
    </row>
    <row r="63" spans="2:2" x14ac:dyDescent="0.3">
      <c r="B63" s="4" t="s">
        <v>49</v>
      </c>
    </row>
    <row r="64" spans="2:2" x14ac:dyDescent="0.3">
      <c r="B64" s="6" t="s">
        <v>50</v>
      </c>
    </row>
    <row r="65" spans="2:2" x14ac:dyDescent="0.3">
      <c r="B65" s="4"/>
    </row>
    <row r="66" spans="2:2" ht="18" x14ac:dyDescent="0.3">
      <c r="B66" s="5" t="s">
        <v>51</v>
      </c>
    </row>
    <row r="67" spans="2:2" x14ac:dyDescent="0.3">
      <c r="B67" s="4" t="s">
        <v>52</v>
      </c>
    </row>
    <row r="68" spans="2:2" x14ac:dyDescent="0.3">
      <c r="B68" s="4" t="s">
        <v>53</v>
      </c>
    </row>
    <row r="69" spans="2:2" x14ac:dyDescent="0.3">
      <c r="B69" s="4" t="s">
        <v>54</v>
      </c>
    </row>
    <row r="70" spans="2:2" x14ac:dyDescent="0.3">
      <c r="B70" s="4" t="s">
        <v>55</v>
      </c>
    </row>
    <row r="71" spans="2:2" x14ac:dyDescent="0.3">
      <c r="B71" s="4" t="s">
        <v>56</v>
      </c>
    </row>
    <row r="72" spans="2:2" x14ac:dyDescent="0.3">
      <c r="B72" s="4" t="s">
        <v>57</v>
      </c>
    </row>
    <row r="73" spans="2:2" x14ac:dyDescent="0.3">
      <c r="B73" s="4" t="s">
        <v>58</v>
      </c>
    </row>
    <row r="74" spans="2:2" x14ac:dyDescent="0.3">
      <c r="B74" s="4" t="s">
        <v>59</v>
      </c>
    </row>
    <row r="75" spans="2:2" x14ac:dyDescent="0.3">
      <c r="B75" s="4" t="s">
        <v>60</v>
      </c>
    </row>
    <row r="76" spans="2:2" x14ac:dyDescent="0.3">
      <c r="B76" s="4"/>
    </row>
    <row r="77" spans="2:2" ht="18" x14ac:dyDescent="0.3">
      <c r="B77" s="5" t="s">
        <v>61</v>
      </c>
    </row>
    <row r="78" spans="2:2" x14ac:dyDescent="0.3">
      <c r="B78" s="4" t="s">
        <v>62</v>
      </c>
    </row>
    <row r="79" spans="2:2" x14ac:dyDescent="0.3">
      <c r="B79" s="4" t="s">
        <v>63</v>
      </c>
    </row>
    <row r="80" spans="2:2" x14ac:dyDescent="0.3">
      <c r="B80" s="4" t="s">
        <v>64</v>
      </c>
    </row>
    <row r="81" spans="2:2" x14ac:dyDescent="0.3">
      <c r="B81" s="4" t="s">
        <v>65</v>
      </c>
    </row>
    <row r="82" spans="2:2" x14ac:dyDescent="0.3">
      <c r="B82" s="4" t="s">
        <v>66</v>
      </c>
    </row>
    <row r="83" spans="2:2" x14ac:dyDescent="0.3">
      <c r="B83" s="4" t="s">
        <v>67</v>
      </c>
    </row>
    <row r="84" spans="2:2" x14ac:dyDescent="0.3">
      <c r="B84" s="4" t="s">
        <v>68</v>
      </c>
    </row>
    <row r="85" spans="2:2" x14ac:dyDescent="0.3">
      <c r="B85" s="4" t="s">
        <v>69</v>
      </c>
    </row>
    <row r="86" spans="2:2" x14ac:dyDescent="0.3">
      <c r="B86" s="4"/>
    </row>
    <row r="87" spans="2:2" ht="18" x14ac:dyDescent="0.3">
      <c r="B87" s="5" t="s">
        <v>70</v>
      </c>
    </row>
    <row r="88" spans="2:2" x14ac:dyDescent="0.3">
      <c r="B88" s="4" t="s">
        <v>71</v>
      </c>
    </row>
    <row r="89" spans="2:2" x14ac:dyDescent="0.3">
      <c r="B89" s="4" t="s">
        <v>72</v>
      </c>
    </row>
    <row r="90" spans="2:2" ht="15.6" x14ac:dyDescent="0.3">
      <c r="B90" s="7" t="s">
        <v>73</v>
      </c>
    </row>
    <row r="91" spans="2:2" x14ac:dyDescent="0.3">
      <c r="B91" s="4" t="s">
        <v>74</v>
      </c>
    </row>
    <row r="92" spans="2:2" x14ac:dyDescent="0.3">
      <c r="B92" s="4" t="s">
        <v>75</v>
      </c>
    </row>
    <row r="93" spans="2:2" x14ac:dyDescent="0.3">
      <c r="B93" s="4"/>
    </row>
    <row r="94" spans="2:2" ht="15.6" x14ac:dyDescent="0.3">
      <c r="B94" s="7" t="s">
        <v>76</v>
      </c>
    </row>
    <row r="95" spans="2:2" x14ac:dyDescent="0.3">
      <c r="B95" s="4" t="s">
        <v>77</v>
      </c>
    </row>
    <row r="96" spans="2:2" x14ac:dyDescent="0.3">
      <c r="B96" s="4" t="s">
        <v>78</v>
      </c>
    </row>
    <row r="97" spans="2:2" x14ac:dyDescent="0.3">
      <c r="B97" s="4" t="s">
        <v>79</v>
      </c>
    </row>
    <row r="98" spans="2:2" x14ac:dyDescent="0.3">
      <c r="B98" s="4" t="s">
        <v>80</v>
      </c>
    </row>
    <row r="99" spans="2:2" x14ac:dyDescent="0.3">
      <c r="B99" s="4" t="s">
        <v>81</v>
      </c>
    </row>
    <row r="100" spans="2:2" x14ac:dyDescent="0.3">
      <c r="B100" s="4"/>
    </row>
    <row r="101" spans="2:2" ht="15.6" x14ac:dyDescent="0.3">
      <c r="B101" s="7" t="s">
        <v>82</v>
      </c>
    </row>
    <row r="102" spans="2:2" x14ac:dyDescent="0.3">
      <c r="B102" s="4" t="s">
        <v>83</v>
      </c>
    </row>
    <row r="103" spans="2:2" x14ac:dyDescent="0.3">
      <c r="B103" s="4" t="s">
        <v>84</v>
      </c>
    </row>
    <row r="104" spans="2:2" x14ac:dyDescent="0.3">
      <c r="B104" s="4" t="s">
        <v>85</v>
      </c>
    </row>
    <row r="105" spans="2:2" x14ac:dyDescent="0.3">
      <c r="B105" s="4" t="s">
        <v>86</v>
      </c>
    </row>
    <row r="106" spans="2:2" x14ac:dyDescent="0.3">
      <c r="B106" s="4" t="s">
        <v>87</v>
      </c>
    </row>
    <row r="107" spans="2:2" x14ac:dyDescent="0.3">
      <c r="B107" s="4" t="s">
        <v>88</v>
      </c>
    </row>
    <row r="108" spans="2:2" x14ac:dyDescent="0.3">
      <c r="B108" s="4" t="s">
        <v>89</v>
      </c>
    </row>
    <row r="109" spans="2:2" x14ac:dyDescent="0.3">
      <c r="B109" s="4" t="s">
        <v>90</v>
      </c>
    </row>
    <row r="110" spans="2:2" x14ac:dyDescent="0.3">
      <c r="B110" s="4"/>
    </row>
    <row r="111" spans="2:2" ht="18" x14ac:dyDescent="0.3">
      <c r="B111" s="5" t="s">
        <v>91</v>
      </c>
    </row>
    <row r="112" spans="2:2" x14ac:dyDescent="0.3">
      <c r="B112" s="4" t="s">
        <v>92</v>
      </c>
    </row>
    <row r="113" spans="2:2" x14ac:dyDescent="0.3">
      <c r="B113" s="4" t="s">
        <v>93</v>
      </c>
    </row>
    <row r="114" spans="2:2" x14ac:dyDescent="0.3">
      <c r="B114" s="4" t="s">
        <v>94</v>
      </c>
    </row>
    <row r="115" spans="2:2" x14ac:dyDescent="0.3">
      <c r="B115" s="4" t="s">
        <v>95</v>
      </c>
    </row>
    <row r="116" spans="2:2" x14ac:dyDescent="0.3">
      <c r="B116" s="4" t="s">
        <v>96</v>
      </c>
    </row>
    <row r="117" spans="2:2" x14ac:dyDescent="0.3">
      <c r="B117" s="4" t="s">
        <v>97</v>
      </c>
    </row>
    <row r="118" spans="2:2" x14ac:dyDescent="0.3">
      <c r="B118" s="4" t="s">
        <v>98</v>
      </c>
    </row>
    <row r="119" spans="2:2" x14ac:dyDescent="0.3">
      <c r="B119" s="4" t="s">
        <v>99</v>
      </c>
    </row>
    <row r="120" spans="2:2" x14ac:dyDescent="0.3">
      <c r="B120" s="4"/>
    </row>
    <row r="121" spans="2:2" ht="18" x14ac:dyDescent="0.3">
      <c r="B121" s="5" t="s">
        <v>100</v>
      </c>
    </row>
    <row r="122" spans="2:2" x14ac:dyDescent="0.3">
      <c r="B122" s="4" t="s">
        <v>101</v>
      </c>
    </row>
    <row r="123" spans="2:2" x14ac:dyDescent="0.3">
      <c r="B123" s="4" t="s">
        <v>102</v>
      </c>
    </row>
    <row r="124" spans="2:2" x14ac:dyDescent="0.3">
      <c r="B124" s="4" t="s">
        <v>103</v>
      </c>
    </row>
    <row r="125" spans="2:2" x14ac:dyDescent="0.3">
      <c r="B125" s="4" t="s">
        <v>104</v>
      </c>
    </row>
    <row r="126" spans="2:2" ht="28.8" x14ac:dyDescent="0.3">
      <c r="B126" s="4" t="s">
        <v>105</v>
      </c>
    </row>
    <row r="127" spans="2:2" x14ac:dyDescent="0.3">
      <c r="B127" s="6" t="s">
        <v>106</v>
      </c>
    </row>
    <row r="128" spans="2:2" x14ac:dyDescent="0.3">
      <c r="B128" s="6" t="s">
        <v>107</v>
      </c>
    </row>
    <row r="129" spans="2:2" x14ac:dyDescent="0.3">
      <c r="B129" s="8" t="s">
        <v>108</v>
      </c>
    </row>
  </sheetData>
  <sheetProtection algorithmName="SHA-512" hashValue="K9KeAj3P9XQW4nwMIN2XUT6y3A34/8xvloJLe/tl+FOE9+Ws90WcGArHQD+MuCV1F5VNBwXLm1rcY+vyaFM2eQ==" saltValue="El6SAW3iTvE5olXBTdu6RA==" spinCount="100000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</vt:lpstr>
      <vt:lpstr>PH</vt:lpstr>
      <vt:lpstr>DOC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Miller</dc:creator>
  <cp:lastModifiedBy>Donald Miller</cp:lastModifiedBy>
  <dcterms:created xsi:type="dcterms:W3CDTF">2026-08-23T23:20:53Z</dcterms:created>
  <dcterms:modified xsi:type="dcterms:W3CDTF">2026-08-23T23:20:54Z</dcterms:modified>
</cp:coreProperties>
</file>